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list'!$F$4</definedName>
    <definedName name="MJ">'Krycí list'!$G$4</definedName>
    <definedName name="Mont">'Rekapitulace'!$H$17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'Položky'!$A$1:$K$54</definedName>
    <definedName name="_xlnm.Print_Area" localSheetId="1">'Rekapitulace'!$A$1:$I$23</definedName>
    <definedName name="PocetMJ">'Krycí list'!$G$7</definedName>
    <definedName name="Poznamka">'Krycí list'!$B$37</definedName>
    <definedName name="Projektant">'Krycí list'!$C$7</definedName>
    <definedName name="PSV">'Rekapitulace'!$F$17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'Rekapitulace'!$H$23</definedName>
    <definedName name="VRNKc">'Rekapitulace'!$E$22</definedName>
    <definedName name="VRNnazev">'Rekapitulace'!$A$22</definedName>
    <definedName name="VRNproc">'Rekapitulace'!$F$22</definedName>
    <definedName name="VRNzakl">'Rekapitulace'!$G$22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<sst xmlns="http://schemas.openxmlformats.org/spreadsheetml/2006/main" count="202" uniqueCount="147">
  <si>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</si>
  <si>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</si>
  <si>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</si>
  <si>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</si>
  <si>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</si>
  <si>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</si>
  <si>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</si>
  <si>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</si>
  <si>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</si>
  <si>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</si>
  <si>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</si>
  <si>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</si>
  <si>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</si>
  <si>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</si>
  <si>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</si>
  <si>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</si>
  <si>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</si>
  <si>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</si>
  <si>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</si>
  <si>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</si>
  <si>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</si>
  <si>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</si>
  <si>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</si>
  <si>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</si>
  <si>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</si>
  <si>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</si>
  <si>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</si>
  <si>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</si>
  <si>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</si>
  <si>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</si>
  <si>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</si>
  <si>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</si>
  <si>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</si>
  <si>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</si>
  <si>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</si>
  <si>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</si>
  <si>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</si>
  <si>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</si>
  <si>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</si>
  <si>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</si>
  <si>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</si>
  <si>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</si>
  <si>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</si>
  <si>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</si>
  <si>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</si>
  <si>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</si>
  <si>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</si>
  <si>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</si>
  <si>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</si>
  <si>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</si>
  <si>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</si>
  <si>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</si>
  <si>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</si>
  <si>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</si>
  <si>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</si>
  <si>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</si>
  <si>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</si>
  <si>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</si>
  <si>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</si>
  <si>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</si>
  <si>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</si>
  <si>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</si>
  <si>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</si>
  <si>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</si>
  <si>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</si>
  <si>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</si>
  <si>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</si>
  <si>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</si>
  <si>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</si>
  <si>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</si>
  <si>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1</t>
  </si>
  <si>
    <t>Celkem za</t>
  </si>
  <si>
    <t>Rekonstrukce výtahu ČŠI</t>
  </si>
  <si>
    <t>Budova Školní inspekce</t>
  </si>
  <si>
    <t>3</t>
  </si>
  <si>
    <t>Svislé a kompletní konstrukce</t>
  </si>
  <si>
    <t>310 10-0011.RAA</t>
  </si>
  <si>
    <t>Zazdívka otvorů ve zdivu, bez úpravy povrchu tloušťky 30 cm</t>
  </si>
  <si>
    <t>m2</t>
  </si>
  <si>
    <t>61</t>
  </si>
  <si>
    <t>Upravy povrchů vnitřní</t>
  </si>
  <si>
    <t>612 42-0010.RAA</t>
  </si>
  <si>
    <t>Omítka stěn vnitřní vápenocementová hrubá zatřená</t>
  </si>
  <si>
    <t>612 42-0014.RAA</t>
  </si>
  <si>
    <t>Omítka stěn vnitřní vápenocementová hladká montáž a demontáž pomocného lešení - pro ostění v</t>
  </si>
  <si>
    <t>63</t>
  </si>
  <si>
    <t>Podlahy a podlahové konstrukce</t>
  </si>
  <si>
    <t>631 31-0010.RA0</t>
  </si>
  <si>
    <t>Mazanina z betonu C 8/10, tloušťka 4 cm</t>
  </si>
  <si>
    <t>94</t>
  </si>
  <si>
    <t>Lešení a stavební výtahy</t>
  </si>
  <si>
    <t>943 94-3222.R00</t>
  </si>
  <si>
    <t>Montáž lešení prostorové lehké, do 200kg, H 22 m</t>
  </si>
  <si>
    <t>m3</t>
  </si>
  <si>
    <t>943 94-3822.R00</t>
  </si>
  <si>
    <t>Demontáž lešení, prostor. lehké, 200 kPa, H 22 m</t>
  </si>
  <si>
    <t>941 94-1500.R00</t>
  </si>
  <si>
    <t>Dovoz a odvoz 500 - 1000 m2 pro pronajatá lešení</t>
  </si>
  <si>
    <t>km</t>
  </si>
  <si>
    <t>Pronájem lešení na 7 dní 1 den = 1000 Kč</t>
  </si>
  <si>
    <t>kpl</t>
  </si>
  <si>
    <t>95</t>
  </si>
  <si>
    <t>Dokončovací kce na pozem.stav.</t>
  </si>
  <si>
    <t>952 90-1111.R00</t>
  </si>
  <si>
    <t>Vyčištění budov o výšce podlaží do 4 m</t>
  </si>
  <si>
    <t>99</t>
  </si>
  <si>
    <t>Staveništní přesun hmot</t>
  </si>
  <si>
    <t>999 28-1111.R00</t>
  </si>
  <si>
    <t>Přesun hmot pro opravy a údržbu do výšky 25 m</t>
  </si>
  <si>
    <t>t</t>
  </si>
  <si>
    <t>783</t>
  </si>
  <si>
    <t>Nátěry</t>
  </si>
  <si>
    <t>783 85-1223.R00</t>
  </si>
  <si>
    <t>784</t>
  </si>
  <si>
    <t>Malby</t>
  </si>
  <si>
    <t>784 19-5112.R00</t>
  </si>
  <si>
    <t>784 19-1101.R00</t>
  </si>
  <si>
    <t>Penetrace podkladu univerzální Primalex 1x pro zapravení ostění u výtah. dveří</t>
  </si>
  <si>
    <t>M21</t>
  </si>
  <si>
    <t>Elektromontáže</t>
  </si>
  <si>
    <t>341-10314</t>
  </si>
  <si>
    <t>Kabel silový s Cu jádrem 750 V CYKYDY 5x4 mm2</t>
  </si>
  <si>
    <t>m</t>
  </si>
  <si>
    <t>358-22100</t>
  </si>
  <si>
    <t>Jistič do 63 A 1pólový charakter. B  LPN-0,6B-1</t>
  </si>
  <si>
    <t>kus</t>
  </si>
  <si>
    <t>220 89-0202.R00</t>
  </si>
  <si>
    <t>Revize</t>
  </si>
  <si>
    <t>h</t>
  </si>
  <si>
    <t>M33</t>
  </si>
  <si>
    <t>Montáže dopravních zař. a vah</t>
  </si>
  <si>
    <t>2</t>
  </si>
  <si>
    <t>Demontáž výtahu 6 stanic</t>
  </si>
  <si>
    <t>330 03-0120.RAD</t>
  </si>
  <si>
    <t>Výtah osobní lanový (pro invalidy)  6 stanic,  6 nástupišť</t>
  </si>
  <si>
    <t>Malba tekutá, bílá, 2 x</t>
  </si>
  <si>
    <t>Malba tekutá, bílá, 2 x pro zapravení ostění u výtah. dveří</t>
  </si>
  <si>
    <t>Nátěr epoxidový betonových podlah protiolejový</t>
  </si>
  <si>
    <t>omítka dozdění:02,*0,2+(0,004)</t>
  </si>
  <si>
    <t>omítka u výtahových dveří pro 6 dveří:((2,1+2,1+1,065)*0,5)*6</t>
  </si>
  <si>
    <t>rezerva: 1,58</t>
  </si>
  <si>
    <t>plocha šachty: 1,8*1,6</t>
  </si>
  <si>
    <t>rezerva:0,29</t>
  </si>
  <si>
    <t>podlaha šachty: 1,8*1,6</t>
  </si>
  <si>
    <t>rezerva: 0,29</t>
  </si>
  <si>
    <t>šachta: 1,6*20,1*2</t>
  </si>
  <si>
    <t>šachta: 1,8*20,1*2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</si>
</sst>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</numFmts>
  <fonts count="3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0"/>
      <color indexed="56"/>
      <name val="Arial CE"/>
      <family val="2"/>
    </font>
    <font>
      <sz val="10"/>
      <color rgb="FF002060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1" fillId="18" borderId="15" xfId="0" applyNumberFormat="1" applyFont="1" applyFill="1" applyBorder="1" applyAlignment="1">
      <alignment/>
    </xf>
    <xf numFmtId="49" fontId="0" fillId="18" borderId="16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0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7" fontId="0" fillId="0" borderId="25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5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67" fontId="23" fillId="0" borderId="45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3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49" fontId="1" fillId="0" borderId="31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1" fillId="0" borderId="56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center"/>
    </xf>
    <xf numFmtId="4" fontId="22" fillId="0" borderId="38" xfId="0" applyNumberFormat="1" applyFont="1" applyFill="1" applyBorder="1" applyAlignment="1">
      <alignment horizontal="right"/>
    </xf>
    <xf numFmtId="4" fontId="22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1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0" fillId="0" borderId="49" xfId="46" applyFont="1" applyBorder="1" applyAlignment="1">
      <alignment horizontal="center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2" fillId="0" borderId="58" xfId="46" applyNumberFormat="1" applyFont="1" applyFill="1" applyBorder="1">
      <alignment/>
      <protection/>
    </xf>
    <xf numFmtId="0" fontId="22" fillId="0" borderId="40" xfId="46" applyFont="1" applyFill="1" applyBorder="1" applyAlignment="1">
      <alignment horizontal="center"/>
      <protection/>
    </xf>
    <xf numFmtId="0" fontId="22" fillId="0" borderId="40" xfId="46" applyNumberFormat="1" applyFont="1" applyFill="1" applyBorder="1" applyAlignment="1">
      <alignment horizontal="center"/>
      <protection/>
    </xf>
    <xf numFmtId="0" fontId="22" fillId="0" borderId="58" xfId="46" applyFont="1" applyFill="1" applyBorder="1" applyAlignment="1">
      <alignment horizontal="center"/>
      <protection/>
    </xf>
    <xf numFmtId="0" fontId="29" fillId="0" borderId="58" xfId="46" applyFont="1" applyFill="1" applyBorder="1">
      <alignment/>
      <protection/>
    </xf>
    <xf numFmtId="0" fontId="1" fillId="0" borderId="61" xfId="46" applyFont="1" applyFill="1" applyBorder="1" applyAlignment="1">
      <alignment horizontal="center"/>
      <protection/>
    </xf>
    <xf numFmtId="49" fontId="1" fillId="0" borderId="61" xfId="46" applyNumberFormat="1" applyFont="1" applyFill="1" applyBorder="1" applyAlignment="1">
      <alignment horizontal="left"/>
      <protection/>
    </xf>
    <xf numFmtId="0" fontId="1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24" fillId="0" borderId="62" xfId="46" applyNumberFormat="1" applyFont="1" applyFill="1" applyBorder="1">
      <alignment/>
      <protection/>
    </xf>
    <xf numFmtId="0" fontId="30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0" fillId="0" borderId="61" xfId="46" applyNumberFormat="1" applyFont="1" applyFill="1" applyBorder="1" applyAlignment="1">
      <alignment horizontal="left"/>
      <protection/>
    </xf>
    <xf numFmtId="0" fontId="0" fillId="0" borderId="61" xfId="46" applyFont="1" applyFill="1" applyBorder="1" applyAlignment="1">
      <alignment wrapText="1"/>
      <protection/>
    </xf>
    <xf numFmtId="49" fontId="0" fillId="0" borderId="61" xfId="46" applyNumberFormat="1" applyFont="1" applyFill="1" applyBorder="1" applyAlignment="1">
      <alignment horizontal="center" shrinkToFit="1"/>
      <protection/>
    </xf>
    <xf numFmtId="4" fontId="0" fillId="0" borderId="61" xfId="46" applyNumberFormat="1" applyFont="1" applyFill="1" applyBorder="1" applyAlignment="1">
      <alignment horizontal="right"/>
      <protection/>
    </xf>
    <xf numFmtId="4" fontId="0" fillId="0" borderId="61" xfId="46" applyNumberFormat="1" applyFont="1" applyFill="1" applyBorder="1">
      <alignment/>
      <protection/>
    </xf>
    <xf numFmtId="169" fontId="0" fillId="0" borderId="61" xfId="46" applyNumberFormat="1" applyFont="1" applyFill="1" applyBorder="1">
      <alignment/>
      <protection/>
    </xf>
    <xf numFmtId="0" fontId="0" fillId="0" borderId="63" xfId="46" applyFill="1" applyBorder="1" applyAlignment="1">
      <alignment horizontal="center"/>
      <protection/>
    </xf>
    <xf numFmtId="49" fontId="3" fillId="0" borderId="63" xfId="46" applyNumberFormat="1" applyFont="1" applyFill="1" applyBorder="1" applyAlignment="1">
      <alignment horizontal="left"/>
      <protection/>
    </xf>
    <xf numFmtId="0" fontId="3" fillId="0" borderId="63" xfId="46" applyFont="1" applyFill="1" applyBorder="1">
      <alignment/>
      <protection/>
    </xf>
    <xf numFmtId="4" fontId="0" fillId="0" borderId="63" xfId="46" applyNumberFormat="1" applyFill="1" applyBorder="1" applyAlignment="1">
      <alignment horizontal="right"/>
      <protection/>
    </xf>
    <xf numFmtId="4" fontId="1" fillId="0" borderId="63" xfId="46" applyNumberFormat="1" applyFont="1" applyFill="1" applyBorder="1">
      <alignment/>
      <protection/>
    </xf>
    <xf numFmtId="0" fontId="1" fillId="0" borderId="63" xfId="46" applyFont="1" applyFill="1" applyBorder="1">
      <alignment/>
      <protection/>
    </xf>
    <xf numFmtId="169" fontId="1" fillId="0" borderId="6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2" fillId="0" borderId="0" xfId="46" applyFont="1" applyBorder="1">
      <alignment/>
      <protection/>
    </xf>
    <xf numFmtId="3" fontId="32" fillId="0" borderId="0" xfId="46" applyNumberFormat="1" applyFont="1" applyBorder="1" applyAlignment="1">
      <alignment horizontal="right"/>
      <protection/>
    </xf>
    <xf numFmtId="4" fontId="32" fillId="0" borderId="0" xfId="46" applyNumberFormat="1" applyFont="1" applyBorder="1">
      <alignment/>
      <protection/>
    </xf>
    <xf numFmtId="0" fontId="3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0" fontId="34" fillId="0" borderId="61" xfId="46" applyFont="1" applyFill="1" applyBorder="1" applyAlignment="1">
      <alignment wrapText="1"/>
      <protection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2" fillId="0" borderId="25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3" fontId="1" fillId="0" borderId="45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70" xfId="46" applyFont="1" applyBorder="1" applyAlignment="1">
      <alignment horizontal="left" shrinkToFit="1"/>
      <protection/>
    </xf>
    <xf numFmtId="0" fontId="26" fillId="0" borderId="0" xfId="46" applyFont="1" applyAlignment="1">
      <alignment horizontal="center"/>
      <protection/>
    </xf>
    <xf numFmtId="49" fontId="0" fillId="0" borderId="68" xfId="46" applyNumberFormat="1" applyFont="1" applyBorder="1" applyAlignment="1">
      <alignment horizontal="center"/>
      <protection/>
    </xf>
    <xf numFmtId="0" fontId="0" fillId="0" borderId="51" xfId="46" applyBorder="1" applyAlignment="1">
      <alignment horizontal="left" shrinkToFit="1"/>
      <protection/>
    </xf>
    <xf numFmtId="0" fontId="0" fillId="0" borderId="70" xfId="46" applyBorder="1" applyAlignment="1">
      <alignment horizontal="left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0">
      <selection activeCell="C34" sqref="C3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75" customHeight="1">
      <c r="A4" s="8"/>
      <c r="B4" s="9"/>
      <c r="C4" s="10" t="s">
        <v>73</v>
      </c>
      <c r="D4" s="11"/>
      <c r="E4" s="11"/>
      <c r="F4" s="12"/>
      <c r="G4" s="13"/>
    </row>
    <row r="5" spans="1:7" ht="12.7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75" customHeight="1">
      <c r="A6" s="8"/>
      <c r="B6" s="9"/>
      <c r="C6" s="10" t="s">
        <v>72</v>
      </c>
      <c r="D6" s="11"/>
      <c r="E6" s="11"/>
      <c r="F6" s="19"/>
      <c r="G6" s="13"/>
    </row>
    <row r="7" spans="1:9" ht="12.75">
      <c r="A7" s="14" t="s">
        <v>8</v>
      </c>
      <c r="B7" s="16"/>
      <c r="C7" s="177"/>
      <c r="D7" s="178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177"/>
      <c r="D8" s="178"/>
      <c r="E8" s="17" t="s">
        <v>11</v>
      </c>
      <c r="F8" s="16"/>
      <c r="G8" s="24">
        <f>IF(PocetMJ=0,,ROUND((F30+F32)/PocetMJ,1))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79"/>
      <c r="F11" s="180"/>
      <c r="G11" s="181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75" customHeight="1">
      <c r="A14" s="41"/>
      <c r="B14" s="42" t="s">
        <v>19</v>
      </c>
      <c r="C14" s="43">
        <f>Dodavka</f>
        <v>0</v>
      </c>
      <c r="D14" s="44"/>
      <c r="E14" s="45"/>
      <c r="F14" s="46"/>
      <c r="G14" s="43"/>
    </row>
    <row r="15" spans="1:7" ht="15.75" customHeight="1">
      <c r="A15" s="41" t="s">
        <v>20</v>
      </c>
      <c r="B15" s="42" t="s">
        <v>21</v>
      </c>
      <c r="C15" s="43">
        <f>Mont</f>
        <v>0</v>
      </c>
      <c r="D15" s="25"/>
      <c r="E15" s="47"/>
      <c r="F15" s="48"/>
      <c r="G15" s="43"/>
    </row>
    <row r="16" spans="1:7" ht="15.75" customHeight="1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75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75" customHeight="1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7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75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ht="12.75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39</v>
      </c>
      <c r="B29" s="16"/>
      <c r="C29" s="58">
        <v>0</v>
      </c>
      <c r="D29" s="16" t="s">
        <v>40</v>
      </c>
      <c r="E29" s="17"/>
      <c r="F29" s="59">
        <v>0</v>
      </c>
      <c r="G29" s="18"/>
    </row>
    <row r="30" spans="1:7" ht="12.75">
      <c r="A30" s="14" t="s">
        <v>39</v>
      </c>
      <c r="B30" s="16"/>
      <c r="C30" s="58">
        <v>15</v>
      </c>
      <c r="D30" s="16" t="s">
        <v>40</v>
      </c>
      <c r="E30" s="17"/>
      <c r="F30" s="59">
        <v>0</v>
      </c>
      <c r="G30" s="18"/>
    </row>
    <row r="31" spans="1:7" ht="12.75">
      <c r="A31" s="14" t="s">
        <v>41</v>
      </c>
      <c r="B31" s="16"/>
      <c r="C31" s="58">
        <v>15</v>
      </c>
      <c r="D31" s="16" t="s">
        <v>40</v>
      </c>
      <c r="E31" s="17"/>
      <c r="F31" s="60">
        <f>ROUND(PRODUCT(F30,C31/100),1)</f>
        <v>0</v>
      </c>
      <c r="G31" s="28"/>
    </row>
    <row r="32" spans="1:7" ht="12.75">
      <c r="A32" s="14" t="s">
        <v>39</v>
      </c>
      <c r="B32" s="16"/>
      <c r="C32" s="58">
        <v>21</v>
      </c>
      <c r="D32" s="16" t="s">
        <v>40</v>
      </c>
      <c r="E32" s="17"/>
      <c r="F32" s="59">
        <v>0</v>
      </c>
      <c r="G32" s="18"/>
    </row>
    <row r="33" spans="1:7" ht="12.75">
      <c r="A33" s="14" t="s">
        <v>41</v>
      </c>
      <c r="B33" s="16"/>
      <c r="C33" s="58">
        <v>21</v>
      </c>
      <c r="D33" s="16" t="s">
        <v>40</v>
      </c>
      <c r="E33" s="17"/>
      <c r="F33" s="60">
        <f>ROUND(PRODUCT(F32,C33/100),1)</f>
        <v>0</v>
      </c>
      <c r="G33" s="28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CEILING(SUM(F29:F33),IF(SUM(F29:F33)&gt;=0,1,-1))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76"/>
      <c r="C37" s="176"/>
      <c r="D37" s="176"/>
      <c r="E37" s="176"/>
      <c r="F37" s="176"/>
      <c r="G37" s="176"/>
      <c r="H37" t="s">
        <v>4</v>
      </c>
    </row>
    <row r="38" spans="1:8" ht="12.75" customHeight="1">
      <c r="A38" s="68"/>
      <c r="B38" s="176"/>
      <c r="C38" s="176"/>
      <c r="D38" s="176"/>
      <c r="E38" s="176"/>
      <c r="F38" s="176"/>
      <c r="G38" s="176"/>
      <c r="H38" t="s">
        <v>4</v>
      </c>
    </row>
    <row r="39" spans="1:8" ht="12.75">
      <c r="A39" s="68"/>
      <c r="B39" s="176"/>
      <c r="C39" s="176"/>
      <c r="D39" s="176"/>
      <c r="E39" s="176"/>
      <c r="F39" s="176"/>
      <c r="G39" s="176"/>
      <c r="H39" t="s">
        <v>4</v>
      </c>
    </row>
    <row r="40" spans="1:8" ht="12.75">
      <c r="A40" s="68"/>
      <c r="B40" s="176"/>
      <c r="C40" s="176"/>
      <c r="D40" s="176"/>
      <c r="E40" s="176"/>
      <c r="F40" s="176"/>
      <c r="G40" s="176"/>
      <c r="H40" t="s">
        <v>4</v>
      </c>
    </row>
    <row r="41" spans="1:8" ht="12.75">
      <c r="A41" s="68"/>
      <c r="B41" s="176"/>
      <c r="C41" s="176"/>
      <c r="D41" s="176"/>
      <c r="E41" s="176"/>
      <c r="F41" s="176"/>
      <c r="G41" s="176"/>
      <c r="H41" t="s">
        <v>4</v>
      </c>
    </row>
    <row r="42" spans="1:8" ht="12.75">
      <c r="A42" s="68"/>
      <c r="B42" s="176"/>
      <c r="C42" s="176"/>
      <c r="D42" s="176"/>
      <c r="E42" s="176"/>
      <c r="F42" s="176"/>
      <c r="G42" s="176"/>
      <c r="H42" t="s">
        <v>4</v>
      </c>
    </row>
    <row r="43" spans="1:8" ht="12.75">
      <c r="A43" s="68"/>
      <c r="B43" s="176"/>
      <c r="C43" s="176"/>
      <c r="D43" s="176"/>
      <c r="E43" s="176"/>
      <c r="F43" s="176"/>
      <c r="G43" s="176"/>
      <c r="H43" t="s">
        <v>4</v>
      </c>
    </row>
    <row r="44" spans="1:8" ht="12.75">
      <c r="A44" s="68"/>
      <c r="B44" s="176"/>
      <c r="C44" s="176"/>
      <c r="D44" s="176"/>
      <c r="E44" s="176"/>
      <c r="F44" s="176"/>
      <c r="G44" s="176"/>
      <c r="H44" t="s">
        <v>4</v>
      </c>
    </row>
    <row r="45" spans="1:8" ht="12.75">
      <c r="A45" s="68"/>
      <c r="B45" s="176"/>
      <c r="C45" s="176"/>
      <c r="D45" s="176"/>
      <c r="E45" s="176"/>
      <c r="F45" s="176"/>
      <c r="G45" s="176"/>
      <c r="H45" t="s">
        <v>4</v>
      </c>
    </row>
    <row r="46" spans="2:7" ht="12.75">
      <c r="B46" s="175"/>
      <c r="C46" s="175"/>
      <c r="D46" s="175"/>
      <c r="E46" s="175"/>
      <c r="F46" s="175"/>
      <c r="G46" s="175"/>
    </row>
    <row r="47" spans="2:7" ht="12.75">
      <c r="B47" s="175"/>
      <c r="C47" s="175"/>
      <c r="D47" s="175"/>
      <c r="E47" s="175"/>
      <c r="F47" s="175"/>
      <c r="G47" s="175"/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  <row r="54" spans="2:7" ht="12.75">
      <c r="B54" s="175"/>
      <c r="C54" s="175"/>
      <c r="D54" s="175"/>
      <c r="E54" s="175"/>
      <c r="F54" s="175"/>
      <c r="G54" s="175"/>
    </row>
    <row r="55" spans="2:7" ht="12.75">
      <c r="B55" s="175"/>
      <c r="C55" s="175"/>
      <c r="D55" s="175"/>
      <c r="E55" s="175"/>
      <c r="F55" s="175"/>
      <c r="G55" s="175"/>
    </row>
  </sheetData>
  <sheetProtection/>
  <mergeCells count="14">
    <mergeCell ref="B47:G47"/>
    <mergeCell ref="B48:G48"/>
    <mergeCell ref="B37:G45"/>
    <mergeCell ref="B53:G53"/>
    <mergeCell ref="C7:D7"/>
    <mergeCell ref="C8:D8"/>
    <mergeCell ref="E11:G11"/>
    <mergeCell ref="B46:G46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4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4" t="s">
        <v>5</v>
      </c>
      <c r="B1" s="185"/>
      <c r="C1" s="69" t="str">
        <f>CONCATENATE(cislostavby," ",nazevstavby)</f>
        <v> Rekonstrukce výtahu ČŠI</v>
      </c>
      <c r="D1" s="70"/>
      <c r="E1" s="71"/>
      <c r="F1" s="70"/>
      <c r="G1" s="72"/>
      <c r="H1" s="73"/>
      <c r="I1" s="74"/>
    </row>
    <row r="2" spans="1:9" ht="13.5" thickBot="1">
      <c r="A2" s="186" t="s">
        <v>1</v>
      </c>
      <c r="B2" s="187"/>
      <c r="C2" s="75" t="str">
        <f>CONCATENATE(cisloobjektu," ",nazevobjektu)</f>
        <v> Budova Školní inspekce</v>
      </c>
      <c r="D2" s="76"/>
      <c r="E2" s="77"/>
      <c r="F2" s="76"/>
      <c r="G2" s="188"/>
      <c r="H2" s="188"/>
      <c r="I2" s="189"/>
    </row>
    <row r="3" ht="13.5" thickTop="1"/>
    <row r="4" spans="1:9" ht="19.5" customHeight="1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ht="12.75">
      <c r="A7" s="170" t="str">
        <f>Položky!B7</f>
        <v>3</v>
      </c>
      <c r="B7" s="85" t="str">
        <f>Položky!C7</f>
        <v>Svislé a kompletní konstrukce</v>
      </c>
      <c r="C7" s="86"/>
      <c r="D7" s="87"/>
      <c r="E7" s="171">
        <f>Položky!BC9</f>
        <v>0</v>
      </c>
      <c r="F7" s="172">
        <f>Položky!BD9</f>
        <v>0</v>
      </c>
      <c r="G7" s="172">
        <f>Položky!BE9</f>
        <v>0</v>
      </c>
      <c r="H7" s="172">
        <f>Položky!BF9</f>
        <v>0</v>
      </c>
      <c r="I7" s="173">
        <f>Položky!BG9</f>
        <v>0</v>
      </c>
    </row>
    <row r="8" spans="1:9" s="30" customFormat="1" ht="12.75">
      <c r="A8" s="170" t="str">
        <f>Položky!B10</f>
        <v>61</v>
      </c>
      <c r="B8" s="85" t="str">
        <f>Položky!C10</f>
        <v>Upravy povrchů vnitřní</v>
      </c>
      <c r="C8" s="86"/>
      <c r="D8" s="87"/>
      <c r="E8" s="171">
        <f>Položky!BC16</f>
        <v>0</v>
      </c>
      <c r="F8" s="172">
        <f>Položky!BD16</f>
        <v>0</v>
      </c>
      <c r="G8" s="172">
        <f>Položky!BE16</f>
        <v>0</v>
      </c>
      <c r="H8" s="172">
        <f>Položky!BF16</f>
        <v>0</v>
      </c>
      <c r="I8" s="173">
        <f>Položky!BG16</f>
        <v>0</v>
      </c>
    </row>
    <row r="9" spans="1:9" s="30" customFormat="1" ht="12.75">
      <c r="A9" s="170" t="str">
        <f>Položky!B17</f>
        <v>63</v>
      </c>
      <c r="B9" s="85" t="str">
        <f>Položky!C17</f>
        <v>Podlahy a podlahové konstrukce</v>
      </c>
      <c r="C9" s="86"/>
      <c r="D9" s="87"/>
      <c r="E9" s="171">
        <f>Položky!BC21</f>
        <v>0</v>
      </c>
      <c r="F9" s="172">
        <f>Položky!BD21</f>
        <v>0</v>
      </c>
      <c r="G9" s="172">
        <f>Položky!BE21</f>
        <v>0</v>
      </c>
      <c r="H9" s="172">
        <f>Položky!BF21</f>
        <v>0</v>
      </c>
      <c r="I9" s="173">
        <f>Položky!BG21</f>
        <v>0</v>
      </c>
    </row>
    <row r="10" spans="1:9" s="30" customFormat="1" ht="12.75">
      <c r="A10" s="170" t="str">
        <f>Položky!B22</f>
        <v>94</v>
      </c>
      <c r="B10" s="85" t="str">
        <f>Položky!C22</f>
        <v>Lešení a stavební výtahy</v>
      </c>
      <c r="C10" s="86"/>
      <c r="D10" s="87"/>
      <c r="E10" s="171">
        <f>Položky!BC27</f>
        <v>0</v>
      </c>
      <c r="F10" s="172">
        <f>Položky!BD27</f>
        <v>0</v>
      </c>
      <c r="G10" s="172">
        <f>Položky!BE27</f>
        <v>0</v>
      </c>
      <c r="H10" s="172">
        <f>Položky!BF27</f>
        <v>0</v>
      </c>
      <c r="I10" s="173">
        <f>Položky!BG27</f>
        <v>0</v>
      </c>
    </row>
    <row r="11" spans="1:9" s="30" customFormat="1" ht="12.75">
      <c r="A11" s="170" t="str">
        <f>Položky!B28</f>
        <v>95</v>
      </c>
      <c r="B11" s="85" t="str">
        <f>Položky!C28</f>
        <v>Dokončovací kce na pozem.stav.</v>
      </c>
      <c r="C11" s="86"/>
      <c r="D11" s="87"/>
      <c r="E11" s="171">
        <f>Položky!BC30</f>
        <v>0</v>
      </c>
      <c r="F11" s="172">
        <f>Položky!BD30</f>
        <v>0</v>
      </c>
      <c r="G11" s="172">
        <f>Položky!BE30</f>
        <v>0</v>
      </c>
      <c r="H11" s="172">
        <f>Položky!BF30</f>
        <v>0</v>
      </c>
      <c r="I11" s="173">
        <f>Položky!BG30</f>
        <v>0</v>
      </c>
    </row>
    <row r="12" spans="1:9" s="30" customFormat="1" ht="12.75">
      <c r="A12" s="170" t="str">
        <f>Položky!B31</f>
        <v>99</v>
      </c>
      <c r="B12" s="85" t="str">
        <f>Položky!C31</f>
        <v>Staveništní přesun hmot</v>
      </c>
      <c r="C12" s="86"/>
      <c r="D12" s="87"/>
      <c r="E12" s="171">
        <f>Položky!BC33</f>
        <v>0</v>
      </c>
      <c r="F12" s="172">
        <f>Položky!BD33</f>
        <v>0</v>
      </c>
      <c r="G12" s="172">
        <f>Položky!BE33</f>
        <v>0</v>
      </c>
      <c r="H12" s="172">
        <f>Položky!BF33</f>
        <v>0</v>
      </c>
      <c r="I12" s="173">
        <f>Položky!BG33</f>
        <v>0</v>
      </c>
    </row>
    <row r="13" spans="1:9" s="30" customFormat="1" ht="12.75">
      <c r="A13" s="170" t="str">
        <f>Položky!B34</f>
        <v>783</v>
      </c>
      <c r="B13" s="85" t="str">
        <f>Položky!C34</f>
        <v>Nátěry</v>
      </c>
      <c r="C13" s="86"/>
      <c r="D13" s="87"/>
      <c r="E13" s="171">
        <f>Položky!BC38</f>
        <v>0</v>
      </c>
      <c r="F13" s="172">
        <f>Položky!BD38</f>
        <v>0</v>
      </c>
      <c r="G13" s="172">
        <f>Položky!BE38</f>
        <v>0</v>
      </c>
      <c r="H13" s="172">
        <f>Položky!BF38</f>
        <v>0</v>
      </c>
      <c r="I13" s="173">
        <f>Položky!BG38</f>
        <v>0</v>
      </c>
    </row>
    <row r="14" spans="1:9" s="30" customFormat="1" ht="12.75">
      <c r="A14" s="170" t="str">
        <f>Položky!B39</f>
        <v>784</v>
      </c>
      <c r="B14" s="85" t="str">
        <f>Položky!C39</f>
        <v>Malby</v>
      </c>
      <c r="C14" s="86"/>
      <c r="D14" s="87"/>
      <c r="E14" s="171">
        <f>Položky!BC45</f>
        <v>0</v>
      </c>
      <c r="F14" s="172">
        <f>Položky!BD45</f>
        <v>0</v>
      </c>
      <c r="G14" s="172">
        <f>Položky!BE45</f>
        <v>0</v>
      </c>
      <c r="H14" s="172">
        <f>Položky!BF45</f>
        <v>0</v>
      </c>
      <c r="I14" s="173">
        <f>Položky!BG45</f>
        <v>0</v>
      </c>
    </row>
    <row r="15" spans="1:9" s="30" customFormat="1" ht="12.75">
      <c r="A15" s="170" t="str">
        <f>Položky!B46</f>
        <v>M21</v>
      </c>
      <c r="B15" s="85" t="str">
        <f>Položky!C46</f>
        <v>Elektromontáže</v>
      </c>
      <c r="C15" s="86"/>
      <c r="D15" s="87"/>
      <c r="E15" s="171">
        <f>Položky!BC50</f>
        <v>0</v>
      </c>
      <c r="F15" s="172">
        <f>Položky!BD50</f>
        <v>0</v>
      </c>
      <c r="G15" s="172">
        <f>Položky!BE50</f>
        <v>0</v>
      </c>
      <c r="H15" s="172">
        <f>Položky!BF50</f>
        <v>0</v>
      </c>
      <c r="I15" s="173">
        <f>Položky!BG50</f>
        <v>0</v>
      </c>
    </row>
    <row r="16" spans="1:9" s="30" customFormat="1" ht="13.5" thickBot="1">
      <c r="A16" s="170" t="str">
        <f>Položky!B51</f>
        <v>M33</v>
      </c>
      <c r="B16" s="85" t="str">
        <f>Položky!C51</f>
        <v>Montáže dopravních zař. a vah</v>
      </c>
      <c r="C16" s="86"/>
      <c r="D16" s="87"/>
      <c r="E16" s="171">
        <f>Položky!BC54</f>
        <v>0</v>
      </c>
      <c r="F16" s="172">
        <f>Položky!BD54</f>
        <v>0</v>
      </c>
      <c r="G16" s="172">
        <f>Položky!BE54</f>
        <v>0</v>
      </c>
      <c r="H16" s="172">
        <f>Položky!BF54</f>
        <v>0</v>
      </c>
      <c r="I16" s="173">
        <f>Položky!BG54</f>
        <v>0</v>
      </c>
    </row>
    <row r="17" spans="1:9" s="93" customFormat="1" ht="13.5" thickBot="1">
      <c r="A17" s="88"/>
      <c r="B17" s="80" t="s">
        <v>50</v>
      </c>
      <c r="C17" s="80"/>
      <c r="D17" s="89"/>
      <c r="E17" s="90">
        <f>SUM(E7:E16)</f>
        <v>0</v>
      </c>
      <c r="F17" s="91">
        <f>SUM(F7:F16)</f>
        <v>0</v>
      </c>
      <c r="G17" s="91">
        <f>SUM(G7:G16)</f>
        <v>0</v>
      </c>
      <c r="H17" s="91">
        <f>SUM(H7:H16)</f>
        <v>0</v>
      </c>
      <c r="I17" s="92">
        <f>SUM(I7:I16)</f>
        <v>0</v>
      </c>
    </row>
    <row r="18" spans="1:9" ht="12.75">
      <c r="A18" s="86"/>
      <c r="B18" s="86"/>
      <c r="C18" s="86"/>
      <c r="D18" s="86"/>
      <c r="E18" s="86"/>
      <c r="F18" s="86"/>
      <c r="G18" s="86"/>
      <c r="H18" s="86"/>
      <c r="I18" s="86"/>
    </row>
    <row r="19" spans="1:57" ht="19.5" customHeight="1">
      <c r="A19" s="94" t="s">
        <v>51</v>
      </c>
      <c r="B19" s="94"/>
      <c r="C19" s="94"/>
      <c r="D19" s="94"/>
      <c r="E19" s="94"/>
      <c r="F19" s="94"/>
      <c r="G19" s="95"/>
      <c r="H19" s="94"/>
      <c r="I19" s="94"/>
      <c r="BA19" s="31"/>
      <c r="BB19" s="31"/>
      <c r="BC19" s="31"/>
      <c r="BD19" s="31"/>
      <c r="BE19" s="31"/>
    </row>
    <row r="20" spans="1:9" ht="13.5" thickBot="1">
      <c r="A20" s="96"/>
      <c r="B20" s="96"/>
      <c r="C20" s="96"/>
      <c r="D20" s="96"/>
      <c r="E20" s="96"/>
      <c r="F20" s="96"/>
      <c r="G20" s="96"/>
      <c r="H20" s="96"/>
      <c r="I20" s="96"/>
    </row>
    <row r="21" spans="1:9" ht="12.75">
      <c r="A21" s="97" t="s">
        <v>52</v>
      </c>
      <c r="B21" s="98"/>
      <c r="C21" s="98"/>
      <c r="D21" s="99"/>
      <c r="E21" s="100" t="s">
        <v>53</v>
      </c>
      <c r="F21" s="101" t="s">
        <v>54</v>
      </c>
      <c r="G21" s="102" t="s">
        <v>55</v>
      </c>
      <c r="H21" s="103"/>
      <c r="I21" s="104" t="s">
        <v>53</v>
      </c>
    </row>
    <row r="22" spans="1:53" ht="12.75">
      <c r="A22" s="105"/>
      <c r="B22" s="106"/>
      <c r="C22" s="106"/>
      <c r="D22" s="107"/>
      <c r="E22" s="108"/>
      <c r="F22" s="109"/>
      <c r="G22" s="110">
        <f>CHOOSE(BA22+1,HSV+PSV,HSV+PSV+Mont,HSV+PSV+Dodavka+Mont,HSV,PSV,Mont,Dodavka,Mont+Dodavka,0)</f>
        <v>0</v>
      </c>
      <c r="H22" s="111"/>
      <c r="I22" s="112">
        <f>E22+F22*G22/100</f>
        <v>0</v>
      </c>
      <c r="BA22">
        <v>8</v>
      </c>
    </row>
    <row r="23" spans="1:9" ht="13.5" thickBot="1">
      <c r="A23" s="113"/>
      <c r="B23" s="114" t="s">
        <v>56</v>
      </c>
      <c r="C23" s="115"/>
      <c r="D23" s="116"/>
      <c r="E23" s="117"/>
      <c r="F23" s="118"/>
      <c r="G23" s="118"/>
      <c r="H23" s="182">
        <f>SUM(H22:H22)</f>
        <v>0</v>
      </c>
      <c r="I23" s="183"/>
    </row>
    <row r="25" spans="2:9" ht="12.75">
      <c r="B25" s="93"/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  <row r="71" spans="6:9" ht="12.75">
      <c r="F71" s="119"/>
      <c r="G71" s="120"/>
      <c r="H71" s="120"/>
      <c r="I71" s="121"/>
    </row>
    <row r="72" spans="6:9" ht="12.75">
      <c r="F72" s="119"/>
      <c r="G72" s="120"/>
      <c r="H72" s="120"/>
      <c r="I72" s="121"/>
    </row>
    <row r="73" spans="6:9" ht="12.75">
      <c r="F73" s="119"/>
      <c r="G73" s="120"/>
      <c r="H73" s="120"/>
      <c r="I73" s="121"/>
    </row>
    <row r="74" spans="6:9" ht="12.75">
      <c r="F74" s="119"/>
      <c r="G74" s="120"/>
      <c r="H74" s="120"/>
      <c r="I74" s="121"/>
    </row>
  </sheetData>
  <sheetProtection/>
  <mergeCells count="4">
    <mergeCell ref="H23:I23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121"/>
  <sheetViews>
    <sheetView showGridLines="0" showZeros="0" zoomScale="80" zoomScaleNormal="80" zoomScalePageLayoutView="0" workbookViewId="0" topLeftCell="A1">
      <selection activeCell="M31" sqref="M31"/>
    </sheetView>
  </sheetViews>
  <sheetFormatPr defaultColWidth="9.00390625" defaultRowHeight="12.75"/>
  <cols>
    <col min="1" max="1" width="4.375" style="122" customWidth="1"/>
    <col min="2" max="2" width="14.125" style="122" customWidth="1"/>
    <col min="3" max="3" width="47.625" style="122" customWidth="1"/>
    <col min="4" max="4" width="5.625" style="122" customWidth="1"/>
    <col min="5" max="5" width="10.00390625" style="164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0" width="13.125" style="122" customWidth="1"/>
    <col min="11" max="11" width="13.625" style="122" customWidth="1"/>
    <col min="12" max="16384" width="9.125" style="122" customWidth="1"/>
  </cols>
  <sheetData>
    <row r="1" spans="1:9" ht="15.75">
      <c r="A1" s="190" t="s">
        <v>57</v>
      </c>
      <c r="B1" s="190"/>
      <c r="C1" s="190"/>
      <c r="D1" s="190"/>
      <c r="E1" s="190"/>
      <c r="F1" s="190"/>
      <c r="G1" s="190"/>
      <c r="H1" s="190"/>
      <c r="I1" s="190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84" t="s">
        <v>5</v>
      </c>
      <c r="B3" s="185"/>
      <c r="C3" s="69" t="str">
        <f>CONCATENATE(cislostavby," ",nazevstavby)</f>
        <v> Rekonstrukce výtahu ČŠI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191" t="s">
        <v>1</v>
      </c>
      <c r="B4" s="187"/>
      <c r="C4" s="75" t="str">
        <f>CONCATENATE(cisloobjektu," ",nazevobjektu)</f>
        <v> Budova Školní inspekce</v>
      </c>
      <c r="D4" s="76"/>
      <c r="E4" s="77"/>
      <c r="F4" s="76"/>
      <c r="G4" s="192"/>
      <c r="H4" s="192"/>
      <c r="I4" s="193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11" ht="12.75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  <c r="J6" s="138" t="s">
        <v>67</v>
      </c>
      <c r="K6" s="138" t="s">
        <v>68</v>
      </c>
    </row>
    <row r="7" spans="1:17" ht="12.75">
      <c r="A7" s="139" t="s">
        <v>69</v>
      </c>
      <c r="B7" s="140" t="s">
        <v>74</v>
      </c>
      <c r="C7" s="141" t="s">
        <v>75</v>
      </c>
      <c r="D7" s="142"/>
      <c r="E7" s="143"/>
      <c r="F7" s="143"/>
      <c r="G7" s="144"/>
      <c r="H7" s="145"/>
      <c r="I7" s="145"/>
      <c r="J7" s="145"/>
      <c r="K7" s="145"/>
      <c r="Q7" s="146">
        <v>1</v>
      </c>
    </row>
    <row r="8" spans="1:59" ht="25.5">
      <c r="A8" s="147">
        <v>1</v>
      </c>
      <c r="B8" s="148" t="s">
        <v>76</v>
      </c>
      <c r="C8" s="149" t="s">
        <v>77</v>
      </c>
      <c r="D8" s="150" t="s">
        <v>78</v>
      </c>
      <c r="E8" s="151">
        <v>0.04</v>
      </c>
      <c r="F8" s="151">
        <v>0</v>
      </c>
      <c r="G8" s="152">
        <f>E8*F8</f>
        <v>0</v>
      </c>
      <c r="H8" s="153">
        <v>0.58567</v>
      </c>
      <c r="I8" s="153">
        <f>E8*H8</f>
        <v>0.0234268</v>
      </c>
      <c r="J8" s="153">
        <v>0</v>
      </c>
      <c r="K8" s="153">
        <f>E8*J8</f>
        <v>0</v>
      </c>
      <c r="Q8" s="146">
        <v>2</v>
      </c>
      <c r="AA8" s="122">
        <v>12</v>
      </c>
      <c r="AB8" s="122">
        <v>0</v>
      </c>
      <c r="AC8" s="122">
        <v>1</v>
      </c>
      <c r="BB8" s="122">
        <v>1</v>
      </c>
      <c r="BC8" s="122">
        <f>IF(BB8=1,G8,0)</f>
        <v>0</v>
      </c>
      <c r="BD8" s="122">
        <f>IF(BB8=2,G8,0)</f>
        <v>0</v>
      </c>
      <c r="BE8" s="122">
        <f>IF(BB8=3,G8,0)</f>
        <v>0</v>
      </c>
      <c r="BF8" s="122">
        <f>IF(BB8=4,G8,0)</f>
        <v>0</v>
      </c>
      <c r="BG8" s="122">
        <f>IF(BB8=5,G8,0)</f>
        <v>0</v>
      </c>
    </row>
    <row r="9" spans="1:59" ht="12.75">
      <c r="A9" s="154"/>
      <c r="B9" s="155" t="s">
        <v>71</v>
      </c>
      <c r="C9" s="156" t="str">
        <f>CONCATENATE(B7," ",C7)</f>
        <v>3 Svislé a kompletní konstrukce</v>
      </c>
      <c r="D9" s="154"/>
      <c r="E9" s="157"/>
      <c r="F9" s="157"/>
      <c r="G9" s="158">
        <f>SUM(G7:G8)</f>
        <v>0</v>
      </c>
      <c r="H9" s="159"/>
      <c r="I9" s="160">
        <f>SUM(I7:I8)</f>
        <v>0.0234268</v>
      </c>
      <c r="J9" s="159"/>
      <c r="K9" s="160">
        <f>SUM(K7:K8)</f>
        <v>0</v>
      </c>
      <c r="Q9" s="146">
        <v>4</v>
      </c>
      <c r="BC9" s="161">
        <f>SUM(BC7:BC8)</f>
        <v>0</v>
      </c>
      <c r="BD9" s="161">
        <f>SUM(BD7:BD8)</f>
        <v>0</v>
      </c>
      <c r="BE9" s="161">
        <f>SUM(BE7:BE8)</f>
        <v>0</v>
      </c>
      <c r="BF9" s="161">
        <f>SUM(BF7:BF8)</f>
        <v>0</v>
      </c>
      <c r="BG9" s="161">
        <f>SUM(BG7:BG8)</f>
        <v>0</v>
      </c>
    </row>
    <row r="10" spans="1:17" ht="12.75">
      <c r="A10" s="139" t="s">
        <v>69</v>
      </c>
      <c r="B10" s="140" t="s">
        <v>79</v>
      </c>
      <c r="C10" s="141" t="s">
        <v>80</v>
      </c>
      <c r="D10" s="142"/>
      <c r="E10" s="143"/>
      <c r="F10" s="143"/>
      <c r="G10" s="144"/>
      <c r="H10" s="145"/>
      <c r="I10" s="145"/>
      <c r="J10" s="145"/>
      <c r="K10" s="145"/>
      <c r="Q10" s="146">
        <v>1</v>
      </c>
    </row>
    <row r="11" spans="1:59" ht="12.75">
      <c r="A11" s="147">
        <v>2</v>
      </c>
      <c r="B11" s="148" t="s">
        <v>81</v>
      </c>
      <c r="C11" s="149" t="s">
        <v>82</v>
      </c>
      <c r="D11" s="150" t="s">
        <v>78</v>
      </c>
      <c r="E11" s="151">
        <v>0.044</v>
      </c>
      <c r="F11" s="151">
        <v>0</v>
      </c>
      <c r="G11" s="152">
        <f>E11*F11</f>
        <v>0</v>
      </c>
      <c r="H11" s="153">
        <v>0.03961</v>
      </c>
      <c r="I11" s="153">
        <f>E11*H11</f>
        <v>0.0017428399999999998</v>
      </c>
      <c r="J11" s="153">
        <v>0</v>
      </c>
      <c r="K11" s="153">
        <f>E11*J11</f>
        <v>0</v>
      </c>
      <c r="Q11" s="146">
        <v>2</v>
      </c>
      <c r="AA11" s="122">
        <v>12</v>
      </c>
      <c r="AB11" s="122">
        <v>0</v>
      </c>
      <c r="AC11" s="122">
        <v>2</v>
      </c>
      <c r="BB11" s="122">
        <v>1</v>
      </c>
      <c r="BC11" s="122">
        <f>IF(BB11=1,G11,0)</f>
        <v>0</v>
      </c>
      <c r="BD11" s="122">
        <f>IF(BB11=2,G11,0)</f>
        <v>0</v>
      </c>
      <c r="BE11" s="122">
        <f>IF(BB11=3,G11,0)</f>
        <v>0</v>
      </c>
      <c r="BF11" s="122">
        <f>IF(BB11=4,G11,0)</f>
        <v>0</v>
      </c>
      <c r="BG11" s="122">
        <f>IF(BB11=5,G11,0)</f>
        <v>0</v>
      </c>
    </row>
    <row r="12" spans="1:17" ht="12.75">
      <c r="A12" s="147"/>
      <c r="B12" s="148"/>
      <c r="C12" s="174" t="s">
        <v>138</v>
      </c>
      <c r="D12" s="150"/>
      <c r="E12" s="151"/>
      <c r="F12" s="151"/>
      <c r="G12" s="152"/>
      <c r="H12" s="153"/>
      <c r="I12" s="153"/>
      <c r="J12" s="153"/>
      <c r="K12" s="153"/>
      <c r="Q12" s="146"/>
    </row>
    <row r="13" spans="1:59" ht="25.5">
      <c r="A13" s="147">
        <v>3</v>
      </c>
      <c r="B13" s="148" t="s">
        <v>83</v>
      </c>
      <c r="C13" s="149" t="s">
        <v>84</v>
      </c>
      <c r="D13" s="150" t="s">
        <v>78</v>
      </c>
      <c r="E13" s="151">
        <v>17.375</v>
      </c>
      <c r="F13" s="151">
        <v>0</v>
      </c>
      <c r="G13" s="152">
        <f>E13*F13</f>
        <v>0</v>
      </c>
      <c r="H13" s="153">
        <v>0.04454</v>
      </c>
      <c r="I13" s="153">
        <f>E13*H13</f>
        <v>0.7738825</v>
      </c>
      <c r="J13" s="153">
        <v>0</v>
      </c>
      <c r="K13" s="153">
        <f>E13*J13</f>
        <v>0</v>
      </c>
      <c r="Q13" s="146">
        <v>2</v>
      </c>
      <c r="AA13" s="122">
        <v>12</v>
      </c>
      <c r="AB13" s="122">
        <v>0</v>
      </c>
      <c r="AC13" s="122">
        <v>3</v>
      </c>
      <c r="BB13" s="122">
        <v>1</v>
      </c>
      <c r="BC13" s="122">
        <f>IF(BB13=1,G13,0)</f>
        <v>0</v>
      </c>
      <c r="BD13" s="122">
        <f>IF(BB13=2,G13,0)</f>
        <v>0</v>
      </c>
      <c r="BE13" s="122">
        <f>IF(BB13=3,G13,0)</f>
        <v>0</v>
      </c>
      <c r="BF13" s="122">
        <f>IF(BB13=4,G13,0)</f>
        <v>0</v>
      </c>
      <c r="BG13" s="122">
        <f>IF(BB13=5,G13,0)</f>
        <v>0</v>
      </c>
    </row>
    <row r="14" spans="1:17" ht="25.5">
      <c r="A14" s="147"/>
      <c r="B14" s="148"/>
      <c r="C14" s="174" t="s">
        <v>139</v>
      </c>
      <c r="D14" s="150"/>
      <c r="E14" s="151"/>
      <c r="F14" s="151"/>
      <c r="G14" s="152"/>
      <c r="H14" s="153"/>
      <c r="I14" s="153"/>
      <c r="J14" s="153"/>
      <c r="K14" s="153"/>
      <c r="Q14" s="146"/>
    </row>
    <row r="15" spans="1:17" ht="12.75">
      <c r="A15" s="147"/>
      <c r="B15" s="148"/>
      <c r="C15" s="174" t="s">
        <v>140</v>
      </c>
      <c r="D15" s="150"/>
      <c r="E15" s="151"/>
      <c r="F15" s="151"/>
      <c r="G15" s="152"/>
      <c r="H15" s="153"/>
      <c r="I15" s="153"/>
      <c r="J15" s="153"/>
      <c r="K15" s="153"/>
      <c r="Q15" s="146"/>
    </row>
    <row r="16" spans="1:59" ht="12.75">
      <c r="A16" s="154"/>
      <c r="B16" s="155" t="s">
        <v>71</v>
      </c>
      <c r="C16" s="156" t="str">
        <f>CONCATENATE(B10," ",C10)</f>
        <v>61 Upravy povrchů vnitřní</v>
      </c>
      <c r="D16" s="154"/>
      <c r="E16" s="157"/>
      <c r="F16" s="157"/>
      <c r="G16" s="158">
        <f>SUM(G10:G13)</f>
        <v>0</v>
      </c>
      <c r="H16" s="159"/>
      <c r="I16" s="160">
        <f>SUM(I10:I13)</f>
        <v>0.77562534</v>
      </c>
      <c r="J16" s="159"/>
      <c r="K16" s="160">
        <f>SUM(K10:K13)</f>
        <v>0</v>
      </c>
      <c r="Q16" s="146">
        <v>4</v>
      </c>
      <c r="BC16" s="161">
        <f>SUM(BC10:BC13)</f>
        <v>0</v>
      </c>
      <c r="BD16" s="161">
        <f>SUM(BD10:BD13)</f>
        <v>0</v>
      </c>
      <c r="BE16" s="161">
        <f>SUM(BE10:BE13)</f>
        <v>0</v>
      </c>
      <c r="BF16" s="161">
        <f>SUM(BF10:BF13)</f>
        <v>0</v>
      </c>
      <c r="BG16" s="161">
        <f>SUM(BG10:BG13)</f>
        <v>0</v>
      </c>
    </row>
    <row r="17" spans="1:17" ht="12.75">
      <c r="A17" s="139" t="s">
        <v>69</v>
      </c>
      <c r="B17" s="140" t="s">
        <v>85</v>
      </c>
      <c r="C17" s="141" t="s">
        <v>86</v>
      </c>
      <c r="D17" s="142"/>
      <c r="E17" s="143"/>
      <c r="F17" s="143"/>
      <c r="G17" s="144"/>
      <c r="H17" s="145"/>
      <c r="I17" s="145"/>
      <c r="J17" s="145"/>
      <c r="K17" s="145"/>
      <c r="Q17" s="146">
        <v>1</v>
      </c>
    </row>
    <row r="18" spans="1:59" ht="12.75">
      <c r="A18" s="147">
        <v>4</v>
      </c>
      <c r="B18" s="148" t="s">
        <v>87</v>
      </c>
      <c r="C18" s="149" t="s">
        <v>88</v>
      </c>
      <c r="D18" s="150" t="s">
        <v>78</v>
      </c>
      <c r="E18" s="151">
        <v>3.17</v>
      </c>
      <c r="F18" s="151">
        <v>0</v>
      </c>
      <c r="G18" s="152">
        <f>E18*F18</f>
        <v>0</v>
      </c>
      <c r="H18" s="153">
        <v>0.12549</v>
      </c>
      <c r="I18" s="153">
        <f>E18*H18</f>
        <v>0.39780329999999997</v>
      </c>
      <c r="J18" s="153">
        <v>0</v>
      </c>
      <c r="K18" s="153">
        <f>E18*J18</f>
        <v>0</v>
      </c>
      <c r="Q18" s="146">
        <v>2</v>
      </c>
      <c r="AA18" s="122">
        <v>12</v>
      </c>
      <c r="AB18" s="122">
        <v>0</v>
      </c>
      <c r="AC18" s="122">
        <v>4</v>
      </c>
      <c r="BB18" s="122">
        <v>1</v>
      </c>
      <c r="BC18" s="122">
        <f>IF(BB18=1,G18,0)</f>
        <v>0</v>
      </c>
      <c r="BD18" s="122">
        <f>IF(BB18=2,G18,0)</f>
        <v>0</v>
      </c>
      <c r="BE18" s="122">
        <f>IF(BB18=3,G18,0)</f>
        <v>0</v>
      </c>
      <c r="BF18" s="122">
        <f>IF(BB18=4,G18,0)</f>
        <v>0</v>
      </c>
      <c r="BG18" s="122">
        <f>IF(BB18=5,G18,0)</f>
        <v>0</v>
      </c>
    </row>
    <row r="19" spans="1:17" ht="12.75">
      <c r="A19" s="147"/>
      <c r="B19" s="148"/>
      <c r="C19" s="174" t="s">
        <v>141</v>
      </c>
      <c r="D19" s="150"/>
      <c r="E19" s="151"/>
      <c r="F19" s="151"/>
      <c r="G19" s="152"/>
      <c r="H19" s="153"/>
      <c r="I19" s="153"/>
      <c r="J19" s="153"/>
      <c r="K19" s="153"/>
      <c r="Q19" s="146"/>
    </row>
    <row r="20" spans="1:17" ht="12.75">
      <c r="A20" s="147"/>
      <c r="B20" s="148"/>
      <c r="C20" s="174" t="s">
        <v>142</v>
      </c>
      <c r="D20" s="150"/>
      <c r="E20" s="151"/>
      <c r="F20" s="151"/>
      <c r="G20" s="152"/>
      <c r="H20" s="153"/>
      <c r="I20" s="153"/>
      <c r="J20" s="153"/>
      <c r="K20" s="153"/>
      <c r="Q20" s="146"/>
    </row>
    <row r="21" spans="1:59" ht="12.75">
      <c r="A21" s="154"/>
      <c r="B21" s="155" t="s">
        <v>71</v>
      </c>
      <c r="C21" s="156" t="str">
        <f>CONCATENATE(B17," ",C17)</f>
        <v>63 Podlahy a podlahové konstrukce</v>
      </c>
      <c r="D21" s="154"/>
      <c r="E21" s="157"/>
      <c r="F21" s="157"/>
      <c r="G21" s="158">
        <f>SUM(G17:G18)</f>
        <v>0</v>
      </c>
      <c r="H21" s="159"/>
      <c r="I21" s="160">
        <f>SUM(I17:I18)</f>
        <v>0.39780329999999997</v>
      </c>
      <c r="J21" s="159"/>
      <c r="K21" s="160">
        <f>SUM(K17:K18)</f>
        <v>0</v>
      </c>
      <c r="Q21" s="146">
        <v>4</v>
      </c>
      <c r="BC21" s="161">
        <f>SUM(BC17:BC18)</f>
        <v>0</v>
      </c>
      <c r="BD21" s="161">
        <f>SUM(BD17:BD18)</f>
        <v>0</v>
      </c>
      <c r="BE21" s="161">
        <f>SUM(BE17:BE18)</f>
        <v>0</v>
      </c>
      <c r="BF21" s="161">
        <f>SUM(BF17:BF18)</f>
        <v>0</v>
      </c>
      <c r="BG21" s="161">
        <f>SUM(BG17:BG18)</f>
        <v>0</v>
      </c>
    </row>
    <row r="22" spans="1:17" ht="12.75">
      <c r="A22" s="139" t="s">
        <v>69</v>
      </c>
      <c r="B22" s="140" t="s">
        <v>89</v>
      </c>
      <c r="C22" s="141" t="s">
        <v>90</v>
      </c>
      <c r="D22" s="142"/>
      <c r="E22" s="143"/>
      <c r="F22" s="143"/>
      <c r="G22" s="144"/>
      <c r="H22" s="145"/>
      <c r="I22" s="145"/>
      <c r="J22" s="145"/>
      <c r="K22" s="145"/>
      <c r="Q22" s="146">
        <v>1</v>
      </c>
    </row>
    <row r="23" spans="1:59" ht="12.75">
      <c r="A23" s="147">
        <v>5</v>
      </c>
      <c r="B23" s="148" t="s">
        <v>91</v>
      </c>
      <c r="C23" s="149" t="s">
        <v>92</v>
      </c>
      <c r="D23" s="150" t="s">
        <v>93</v>
      </c>
      <c r="E23" s="151">
        <v>54</v>
      </c>
      <c r="F23" s="151">
        <v>0</v>
      </c>
      <c r="G23" s="152">
        <f>E23*F23</f>
        <v>0</v>
      </c>
      <c r="H23" s="153">
        <v>0.00735</v>
      </c>
      <c r="I23" s="153">
        <f>E23*H23</f>
        <v>0.3969</v>
      </c>
      <c r="J23" s="153">
        <v>0</v>
      </c>
      <c r="K23" s="153">
        <f>E23*J23</f>
        <v>0</v>
      </c>
      <c r="Q23" s="146">
        <v>2</v>
      </c>
      <c r="AA23" s="122">
        <v>12</v>
      </c>
      <c r="AB23" s="122">
        <v>0</v>
      </c>
      <c r="AC23" s="122">
        <v>5</v>
      </c>
      <c r="BB23" s="122">
        <v>1</v>
      </c>
      <c r="BC23" s="122">
        <f>IF(BB23=1,G23,0)</f>
        <v>0</v>
      </c>
      <c r="BD23" s="122">
        <f>IF(BB23=2,G23,0)</f>
        <v>0</v>
      </c>
      <c r="BE23" s="122">
        <f>IF(BB23=3,G23,0)</f>
        <v>0</v>
      </c>
      <c r="BF23" s="122">
        <f>IF(BB23=4,G23,0)</f>
        <v>0</v>
      </c>
      <c r="BG23" s="122">
        <f>IF(BB23=5,G23,0)</f>
        <v>0</v>
      </c>
    </row>
    <row r="24" spans="1:59" ht="12.75">
      <c r="A24" s="147">
        <v>6</v>
      </c>
      <c r="B24" s="148" t="s">
        <v>94</v>
      </c>
      <c r="C24" s="149" t="s">
        <v>95</v>
      </c>
      <c r="D24" s="150" t="s">
        <v>93</v>
      </c>
      <c r="E24" s="151">
        <v>54</v>
      </c>
      <c r="F24" s="151">
        <v>0</v>
      </c>
      <c r="G24" s="152">
        <f>E24*F24</f>
        <v>0</v>
      </c>
      <c r="H24" s="153">
        <v>0</v>
      </c>
      <c r="I24" s="153">
        <f>E24*H24</f>
        <v>0</v>
      </c>
      <c r="J24" s="153">
        <v>0</v>
      </c>
      <c r="K24" s="153">
        <f>E24*J24</f>
        <v>0</v>
      </c>
      <c r="Q24" s="146">
        <v>2</v>
      </c>
      <c r="AA24" s="122">
        <v>12</v>
      </c>
      <c r="AB24" s="122">
        <v>0</v>
      </c>
      <c r="AC24" s="122">
        <v>6</v>
      </c>
      <c r="BB24" s="122">
        <v>1</v>
      </c>
      <c r="BC24" s="122">
        <f>IF(BB24=1,G24,0)</f>
        <v>0</v>
      </c>
      <c r="BD24" s="122">
        <f>IF(BB24=2,G24,0)</f>
        <v>0</v>
      </c>
      <c r="BE24" s="122">
        <f>IF(BB24=3,G24,0)</f>
        <v>0</v>
      </c>
      <c r="BF24" s="122">
        <f>IF(BB24=4,G24,0)</f>
        <v>0</v>
      </c>
      <c r="BG24" s="122">
        <f>IF(BB24=5,G24,0)</f>
        <v>0</v>
      </c>
    </row>
    <row r="25" spans="1:59" ht="12.75">
      <c r="A25" s="147">
        <v>7</v>
      </c>
      <c r="B25" s="148" t="s">
        <v>96</v>
      </c>
      <c r="C25" s="149" t="s">
        <v>97</v>
      </c>
      <c r="D25" s="150" t="s">
        <v>98</v>
      </c>
      <c r="E25" s="151">
        <v>15</v>
      </c>
      <c r="F25" s="151">
        <v>0</v>
      </c>
      <c r="G25" s="152">
        <f>E25*F25</f>
        <v>0</v>
      </c>
      <c r="H25" s="153">
        <v>0</v>
      </c>
      <c r="I25" s="153">
        <f>E25*H25</f>
        <v>0</v>
      </c>
      <c r="J25" s="153">
        <v>0</v>
      </c>
      <c r="K25" s="153">
        <f>E25*J25</f>
        <v>0</v>
      </c>
      <c r="Q25" s="146">
        <v>2</v>
      </c>
      <c r="AA25" s="122">
        <v>12</v>
      </c>
      <c r="AB25" s="122">
        <v>0</v>
      </c>
      <c r="AC25" s="122">
        <v>7</v>
      </c>
      <c r="BB25" s="122">
        <v>1</v>
      </c>
      <c r="BC25" s="122">
        <f>IF(BB25=1,G25,0)</f>
        <v>0</v>
      </c>
      <c r="BD25" s="122">
        <f>IF(BB25=2,G25,0)</f>
        <v>0</v>
      </c>
      <c r="BE25" s="122">
        <f>IF(BB25=3,G25,0)</f>
        <v>0</v>
      </c>
      <c r="BF25" s="122">
        <f>IF(BB25=4,G25,0)</f>
        <v>0</v>
      </c>
      <c r="BG25" s="122">
        <f>IF(BB25=5,G25,0)</f>
        <v>0</v>
      </c>
    </row>
    <row r="26" spans="1:59" ht="12.75">
      <c r="A26" s="147">
        <v>8</v>
      </c>
      <c r="B26" s="148" t="s">
        <v>70</v>
      </c>
      <c r="C26" s="149" t="s">
        <v>99</v>
      </c>
      <c r="D26" s="150" t="s">
        <v>100</v>
      </c>
      <c r="E26" s="151">
        <v>7</v>
      </c>
      <c r="F26" s="151">
        <v>0</v>
      </c>
      <c r="G26" s="152">
        <f>E26*F26</f>
        <v>0</v>
      </c>
      <c r="H26" s="153">
        <v>0</v>
      </c>
      <c r="I26" s="153">
        <f>E26*H26</f>
        <v>0</v>
      </c>
      <c r="J26" s="153">
        <v>0</v>
      </c>
      <c r="K26" s="153">
        <f>E26*J26</f>
        <v>0</v>
      </c>
      <c r="Q26" s="146">
        <v>2</v>
      </c>
      <c r="AA26" s="122">
        <v>12</v>
      </c>
      <c r="AB26" s="122">
        <v>0</v>
      </c>
      <c r="AC26" s="122">
        <v>8</v>
      </c>
      <c r="BB26" s="122">
        <v>1</v>
      </c>
      <c r="BC26" s="122">
        <f>IF(BB26=1,G26,0)</f>
        <v>0</v>
      </c>
      <c r="BD26" s="122">
        <f>IF(BB26=2,G26,0)</f>
        <v>0</v>
      </c>
      <c r="BE26" s="122">
        <f>IF(BB26=3,G26,0)</f>
        <v>0</v>
      </c>
      <c r="BF26" s="122">
        <f>IF(BB26=4,G26,0)</f>
        <v>0</v>
      </c>
      <c r="BG26" s="122">
        <f>IF(BB26=5,G26,0)</f>
        <v>0</v>
      </c>
    </row>
    <row r="27" spans="1:59" ht="12.75">
      <c r="A27" s="154"/>
      <c r="B27" s="155" t="s">
        <v>71</v>
      </c>
      <c r="C27" s="156" t="str">
        <f>CONCATENATE(B22," ",C22)</f>
        <v>94 Lešení a stavební výtahy</v>
      </c>
      <c r="D27" s="154"/>
      <c r="E27" s="157"/>
      <c r="F27" s="157"/>
      <c r="G27" s="158">
        <f>SUM(G22:G26)</f>
        <v>0</v>
      </c>
      <c r="H27" s="159"/>
      <c r="I27" s="160">
        <f>SUM(I22:I26)</f>
        <v>0.3969</v>
      </c>
      <c r="J27" s="159"/>
      <c r="K27" s="160">
        <f>SUM(K22:K26)</f>
        <v>0</v>
      </c>
      <c r="Q27" s="146">
        <v>4</v>
      </c>
      <c r="BC27" s="161">
        <f>SUM(BC22:BC26)</f>
        <v>0</v>
      </c>
      <c r="BD27" s="161">
        <f>SUM(BD22:BD26)</f>
        <v>0</v>
      </c>
      <c r="BE27" s="161">
        <f>SUM(BE22:BE26)</f>
        <v>0</v>
      </c>
      <c r="BF27" s="161">
        <f>SUM(BF22:BF26)</f>
        <v>0</v>
      </c>
      <c r="BG27" s="161">
        <f>SUM(BG22:BG26)</f>
        <v>0</v>
      </c>
    </row>
    <row r="28" spans="1:17" ht="12.75">
      <c r="A28" s="139" t="s">
        <v>69</v>
      </c>
      <c r="B28" s="140" t="s">
        <v>101</v>
      </c>
      <c r="C28" s="141" t="s">
        <v>102</v>
      </c>
      <c r="D28" s="142"/>
      <c r="E28" s="143"/>
      <c r="F28" s="143"/>
      <c r="G28" s="144"/>
      <c r="H28" s="145"/>
      <c r="I28" s="145"/>
      <c r="J28" s="145"/>
      <c r="K28" s="145"/>
      <c r="Q28" s="146">
        <v>1</v>
      </c>
    </row>
    <row r="29" spans="1:59" ht="12.75">
      <c r="A29" s="147">
        <v>9</v>
      </c>
      <c r="B29" s="148" t="s">
        <v>103</v>
      </c>
      <c r="C29" s="149" t="s">
        <v>104</v>
      </c>
      <c r="D29" s="150" t="s">
        <v>78</v>
      </c>
      <c r="E29" s="151">
        <v>125</v>
      </c>
      <c r="F29" s="151">
        <v>0</v>
      </c>
      <c r="G29" s="152">
        <f>E29*F29</f>
        <v>0</v>
      </c>
      <c r="H29" s="153">
        <v>4E-05</v>
      </c>
      <c r="I29" s="153">
        <f>E29*H29</f>
        <v>0.005</v>
      </c>
      <c r="J29" s="153">
        <v>0</v>
      </c>
      <c r="K29" s="153">
        <f>E29*J29</f>
        <v>0</v>
      </c>
      <c r="Q29" s="146">
        <v>2</v>
      </c>
      <c r="AA29" s="122">
        <v>12</v>
      </c>
      <c r="AB29" s="122">
        <v>0</v>
      </c>
      <c r="AC29" s="122">
        <v>9</v>
      </c>
      <c r="BB29" s="122">
        <v>1</v>
      </c>
      <c r="BC29" s="122">
        <f>IF(BB29=1,G29,0)</f>
        <v>0</v>
      </c>
      <c r="BD29" s="122">
        <f>IF(BB29=2,G29,0)</f>
        <v>0</v>
      </c>
      <c r="BE29" s="122">
        <f>IF(BB29=3,G29,0)</f>
        <v>0</v>
      </c>
      <c r="BF29" s="122">
        <f>IF(BB29=4,G29,0)</f>
        <v>0</v>
      </c>
      <c r="BG29" s="122">
        <f>IF(BB29=5,G29,0)</f>
        <v>0</v>
      </c>
    </row>
    <row r="30" spans="1:59" ht="12.75">
      <c r="A30" s="154"/>
      <c r="B30" s="155" t="s">
        <v>71</v>
      </c>
      <c r="C30" s="156" t="str">
        <f>CONCATENATE(B28," ",C28)</f>
        <v>95 Dokončovací kce na pozem.stav.</v>
      </c>
      <c r="D30" s="154"/>
      <c r="E30" s="157"/>
      <c r="F30" s="157"/>
      <c r="G30" s="158">
        <f>SUM(G28:G29)</f>
        <v>0</v>
      </c>
      <c r="H30" s="159"/>
      <c r="I30" s="160">
        <f>SUM(I28:I29)</f>
        <v>0.005</v>
      </c>
      <c r="J30" s="159"/>
      <c r="K30" s="160">
        <f>SUM(K28:K29)</f>
        <v>0</v>
      </c>
      <c r="Q30" s="146">
        <v>4</v>
      </c>
      <c r="BC30" s="161">
        <f>SUM(BC28:BC29)</f>
        <v>0</v>
      </c>
      <c r="BD30" s="161">
        <f>SUM(BD28:BD29)</f>
        <v>0</v>
      </c>
      <c r="BE30" s="161">
        <f>SUM(BE28:BE29)</f>
        <v>0</v>
      </c>
      <c r="BF30" s="161">
        <f>SUM(BF28:BF29)</f>
        <v>0</v>
      </c>
      <c r="BG30" s="161">
        <f>SUM(BG28:BG29)</f>
        <v>0</v>
      </c>
    </row>
    <row r="31" spans="1:17" ht="12.75">
      <c r="A31" s="139" t="s">
        <v>69</v>
      </c>
      <c r="B31" s="140" t="s">
        <v>105</v>
      </c>
      <c r="C31" s="141" t="s">
        <v>106</v>
      </c>
      <c r="D31" s="142"/>
      <c r="E31" s="143"/>
      <c r="F31" s="143"/>
      <c r="G31" s="144"/>
      <c r="H31" s="145"/>
      <c r="I31" s="145"/>
      <c r="J31" s="145"/>
      <c r="K31" s="145"/>
      <c r="Q31" s="146">
        <v>1</v>
      </c>
    </row>
    <row r="32" spans="1:59" ht="12.75">
      <c r="A32" s="147">
        <v>10</v>
      </c>
      <c r="B32" s="148" t="s">
        <v>107</v>
      </c>
      <c r="C32" s="149" t="s">
        <v>108</v>
      </c>
      <c r="D32" s="150" t="s">
        <v>109</v>
      </c>
      <c r="E32" s="151">
        <v>1</v>
      </c>
      <c r="F32" s="151">
        <v>0</v>
      </c>
      <c r="G32" s="152">
        <f>E32*F32</f>
        <v>0</v>
      </c>
      <c r="H32" s="153">
        <v>0</v>
      </c>
      <c r="I32" s="153">
        <f>E32*H32</f>
        <v>0</v>
      </c>
      <c r="J32" s="153">
        <v>0</v>
      </c>
      <c r="K32" s="153">
        <f>E32*J32</f>
        <v>0</v>
      </c>
      <c r="Q32" s="146">
        <v>2</v>
      </c>
      <c r="AA32" s="122">
        <v>12</v>
      </c>
      <c r="AB32" s="122">
        <v>0</v>
      </c>
      <c r="AC32" s="122">
        <v>10</v>
      </c>
      <c r="BB32" s="122">
        <v>1</v>
      </c>
      <c r="BC32" s="122">
        <f>IF(BB32=1,G32,0)</f>
        <v>0</v>
      </c>
      <c r="BD32" s="122">
        <f>IF(BB32=2,G32,0)</f>
        <v>0</v>
      </c>
      <c r="BE32" s="122">
        <f>IF(BB32=3,G32,0)</f>
        <v>0</v>
      </c>
      <c r="BF32" s="122">
        <f>IF(BB32=4,G32,0)</f>
        <v>0</v>
      </c>
      <c r="BG32" s="122">
        <f>IF(BB32=5,G32,0)</f>
        <v>0</v>
      </c>
    </row>
    <row r="33" spans="1:59" ht="12.75">
      <c r="A33" s="154"/>
      <c r="B33" s="155" t="s">
        <v>71</v>
      </c>
      <c r="C33" s="156" t="str">
        <f>CONCATENATE(B31," ",C31)</f>
        <v>99 Staveništní přesun hmot</v>
      </c>
      <c r="D33" s="154"/>
      <c r="E33" s="157"/>
      <c r="F33" s="157"/>
      <c r="G33" s="158">
        <f>SUM(G31:G32)</f>
        <v>0</v>
      </c>
      <c r="H33" s="159"/>
      <c r="I33" s="160">
        <f>SUM(I31:I32)</f>
        <v>0</v>
      </c>
      <c r="J33" s="159"/>
      <c r="K33" s="160">
        <f>SUM(K31:K32)</f>
        <v>0</v>
      </c>
      <c r="Q33" s="146">
        <v>4</v>
      </c>
      <c r="BC33" s="161">
        <f>SUM(BC31:BC32)</f>
        <v>0</v>
      </c>
      <c r="BD33" s="161">
        <f>SUM(BD31:BD32)</f>
        <v>0</v>
      </c>
      <c r="BE33" s="161">
        <f>SUM(BE31:BE32)</f>
        <v>0</v>
      </c>
      <c r="BF33" s="161">
        <f>SUM(BF31:BF32)</f>
        <v>0</v>
      </c>
      <c r="BG33" s="161">
        <f>SUM(BG31:BG32)</f>
        <v>0</v>
      </c>
    </row>
    <row r="34" spans="1:17" ht="12.75">
      <c r="A34" s="139" t="s">
        <v>69</v>
      </c>
      <c r="B34" s="140" t="s">
        <v>110</v>
      </c>
      <c r="C34" s="141" t="s">
        <v>111</v>
      </c>
      <c r="D34" s="142"/>
      <c r="E34" s="143"/>
      <c r="F34" s="143"/>
      <c r="G34" s="144"/>
      <c r="H34" s="145"/>
      <c r="I34" s="145"/>
      <c r="J34" s="145"/>
      <c r="K34" s="145"/>
      <c r="Q34" s="146">
        <v>1</v>
      </c>
    </row>
    <row r="35" spans="1:59" ht="12.75">
      <c r="A35" s="147">
        <v>11</v>
      </c>
      <c r="B35" s="148" t="s">
        <v>112</v>
      </c>
      <c r="C35" s="149" t="s">
        <v>137</v>
      </c>
      <c r="D35" s="150" t="s">
        <v>78</v>
      </c>
      <c r="E35" s="151">
        <v>3.17</v>
      </c>
      <c r="F35" s="151">
        <v>0</v>
      </c>
      <c r="G35" s="152">
        <f>E35*F35</f>
        <v>0</v>
      </c>
      <c r="H35" s="153">
        <v>0.00049</v>
      </c>
      <c r="I35" s="153">
        <f>E35*H35</f>
        <v>0.0015532999999999999</v>
      </c>
      <c r="J35" s="153">
        <v>0</v>
      </c>
      <c r="K35" s="153">
        <f>E35*J35</f>
        <v>0</v>
      </c>
      <c r="Q35" s="146">
        <v>2</v>
      </c>
      <c r="AA35" s="122">
        <v>12</v>
      </c>
      <c r="AB35" s="122">
        <v>0</v>
      </c>
      <c r="AC35" s="122">
        <v>11</v>
      </c>
      <c r="BB35" s="122">
        <v>2</v>
      </c>
      <c r="BC35" s="122">
        <f>IF(BB35=1,G35,0)</f>
        <v>0</v>
      </c>
      <c r="BD35" s="122">
        <f>IF(BB35=2,G35,0)</f>
        <v>0</v>
      </c>
      <c r="BE35" s="122">
        <f>IF(BB35=3,G35,0)</f>
        <v>0</v>
      </c>
      <c r="BF35" s="122">
        <f>IF(BB35=4,G35,0)</f>
        <v>0</v>
      </c>
      <c r="BG35" s="122">
        <f>IF(BB35=5,G35,0)</f>
        <v>0</v>
      </c>
    </row>
    <row r="36" spans="1:17" ht="12.75">
      <c r="A36" s="147"/>
      <c r="B36" s="148"/>
      <c r="C36" s="174" t="s">
        <v>143</v>
      </c>
      <c r="D36" s="150"/>
      <c r="E36" s="151"/>
      <c r="F36" s="151"/>
      <c r="G36" s="152"/>
      <c r="H36" s="153"/>
      <c r="I36" s="153"/>
      <c r="J36" s="153"/>
      <c r="K36" s="153"/>
      <c r="Q36" s="146"/>
    </row>
    <row r="37" spans="1:17" ht="12.75">
      <c r="A37" s="147"/>
      <c r="B37" s="148"/>
      <c r="C37" s="174" t="s">
        <v>144</v>
      </c>
      <c r="D37" s="150"/>
      <c r="E37" s="151"/>
      <c r="F37" s="151"/>
      <c r="G37" s="152"/>
      <c r="H37" s="153"/>
      <c r="I37" s="153"/>
      <c r="J37" s="153"/>
      <c r="K37" s="153"/>
      <c r="Q37" s="146"/>
    </row>
    <row r="38" spans="1:59" ht="12.75">
      <c r="A38" s="154"/>
      <c r="B38" s="155" t="s">
        <v>71</v>
      </c>
      <c r="C38" s="156" t="str">
        <f>CONCATENATE(B34," ",C34)</f>
        <v>783 Nátěry</v>
      </c>
      <c r="D38" s="154"/>
      <c r="E38" s="157"/>
      <c r="F38" s="157"/>
      <c r="G38" s="158">
        <f>SUM(G34:G35)</f>
        <v>0</v>
      </c>
      <c r="H38" s="159"/>
      <c r="I38" s="160">
        <f>SUM(I34:I35)</f>
        <v>0.0015532999999999999</v>
      </c>
      <c r="J38" s="159"/>
      <c r="K38" s="160">
        <f>SUM(K34:K35)</f>
        <v>0</v>
      </c>
      <c r="Q38" s="146">
        <v>4</v>
      </c>
      <c r="BC38" s="161">
        <f>SUM(BC34:BC35)</f>
        <v>0</v>
      </c>
      <c r="BD38" s="161">
        <f>SUM(BD34:BD35)</f>
        <v>0</v>
      </c>
      <c r="BE38" s="161">
        <f>SUM(BE34:BE35)</f>
        <v>0</v>
      </c>
      <c r="BF38" s="161">
        <f>SUM(BF34:BF35)</f>
        <v>0</v>
      </c>
      <c r="BG38" s="161">
        <f>SUM(BG34:BG35)</f>
        <v>0</v>
      </c>
    </row>
    <row r="39" spans="1:17" ht="12.75">
      <c r="A39" s="139" t="s">
        <v>69</v>
      </c>
      <c r="B39" s="140" t="s">
        <v>113</v>
      </c>
      <c r="C39" s="141" t="s">
        <v>114</v>
      </c>
      <c r="D39" s="142"/>
      <c r="E39" s="143"/>
      <c r="F39" s="143"/>
      <c r="G39" s="144"/>
      <c r="H39" s="145"/>
      <c r="I39" s="145"/>
      <c r="J39" s="145"/>
      <c r="K39" s="145"/>
      <c r="Q39" s="146">
        <v>1</v>
      </c>
    </row>
    <row r="40" spans="1:59" ht="12.75">
      <c r="A40" s="147">
        <v>12</v>
      </c>
      <c r="B40" s="148" t="s">
        <v>115</v>
      </c>
      <c r="C40" s="149" t="s">
        <v>135</v>
      </c>
      <c r="D40" s="150" t="s">
        <v>78</v>
      </c>
      <c r="E40" s="151">
        <v>136.68</v>
      </c>
      <c r="F40" s="151">
        <v>0</v>
      </c>
      <c r="G40" s="152">
        <f>E40*F40</f>
        <v>0</v>
      </c>
      <c r="H40" s="153">
        <v>0.00014</v>
      </c>
      <c r="I40" s="153">
        <f>E40*H40</f>
        <v>0.019135199999999998</v>
      </c>
      <c r="J40" s="153">
        <v>0</v>
      </c>
      <c r="K40" s="153">
        <f>E40*J40</f>
        <v>0</v>
      </c>
      <c r="Q40" s="146">
        <v>2</v>
      </c>
      <c r="AA40" s="122">
        <v>12</v>
      </c>
      <c r="AB40" s="122">
        <v>0</v>
      </c>
      <c r="AC40" s="122">
        <v>12</v>
      </c>
      <c r="BB40" s="122">
        <v>2</v>
      </c>
      <c r="BC40" s="122">
        <f>IF(BB40=1,G40,0)</f>
        <v>0</v>
      </c>
      <c r="BD40" s="122">
        <f>IF(BB40=2,G40,0)</f>
        <v>0</v>
      </c>
      <c r="BE40" s="122">
        <f>IF(BB40=3,G40,0)</f>
        <v>0</v>
      </c>
      <c r="BF40" s="122">
        <f>IF(BB40=4,G40,0)</f>
        <v>0</v>
      </c>
      <c r="BG40" s="122">
        <f>IF(BB40=5,G40,0)</f>
        <v>0</v>
      </c>
    </row>
    <row r="41" spans="1:17" ht="12.75">
      <c r="A41" s="147"/>
      <c r="B41" s="148"/>
      <c r="C41" s="174" t="s">
        <v>145</v>
      </c>
      <c r="D41" s="150"/>
      <c r="E41" s="151"/>
      <c r="F41" s="151"/>
      <c r="G41" s="152"/>
      <c r="H41" s="153"/>
      <c r="I41" s="153"/>
      <c r="J41" s="153"/>
      <c r="K41" s="153"/>
      <c r="Q41" s="146"/>
    </row>
    <row r="42" spans="1:17" ht="12.75">
      <c r="A42" s="147"/>
      <c r="B42" s="148"/>
      <c r="C42" s="174" t="s">
        <v>146</v>
      </c>
      <c r="D42" s="150"/>
      <c r="E42" s="151"/>
      <c r="F42" s="151"/>
      <c r="G42" s="152"/>
      <c r="H42" s="153"/>
      <c r="I42" s="153"/>
      <c r="J42" s="153"/>
      <c r="K42" s="153"/>
      <c r="Q42" s="146"/>
    </row>
    <row r="43" spans="1:59" ht="25.5">
      <c r="A43" s="147">
        <v>13</v>
      </c>
      <c r="B43" s="148" t="s">
        <v>116</v>
      </c>
      <c r="C43" s="149" t="s">
        <v>117</v>
      </c>
      <c r="D43" s="150" t="s">
        <v>78</v>
      </c>
      <c r="E43" s="151">
        <v>17.38</v>
      </c>
      <c r="F43" s="151">
        <v>0</v>
      </c>
      <c r="G43" s="152">
        <f>E43*F43</f>
        <v>0</v>
      </c>
      <c r="H43" s="153">
        <v>7E-05</v>
      </c>
      <c r="I43" s="153">
        <f>E43*H43</f>
        <v>0.0012165999999999998</v>
      </c>
      <c r="J43" s="153">
        <v>0</v>
      </c>
      <c r="K43" s="153">
        <f>E43*J43</f>
        <v>0</v>
      </c>
      <c r="Q43" s="146">
        <v>2</v>
      </c>
      <c r="AA43" s="122">
        <v>12</v>
      </c>
      <c r="AB43" s="122">
        <v>0</v>
      </c>
      <c r="AC43" s="122">
        <v>13</v>
      </c>
      <c r="BB43" s="122">
        <v>2</v>
      </c>
      <c r="BC43" s="122">
        <f>IF(BB43=1,G43,0)</f>
        <v>0</v>
      </c>
      <c r="BD43" s="122">
        <f>IF(BB43=2,G43,0)</f>
        <v>0</v>
      </c>
      <c r="BE43" s="122">
        <f>IF(BB43=3,G43,0)</f>
        <v>0</v>
      </c>
      <c r="BF43" s="122">
        <f>IF(BB43=4,G43,0)</f>
        <v>0</v>
      </c>
      <c r="BG43" s="122">
        <f>IF(BB43=5,G43,0)</f>
        <v>0</v>
      </c>
    </row>
    <row r="44" spans="1:59" ht="25.5">
      <c r="A44" s="147">
        <v>14</v>
      </c>
      <c r="B44" s="148" t="s">
        <v>115</v>
      </c>
      <c r="C44" s="149" t="s">
        <v>136</v>
      </c>
      <c r="D44" s="150" t="s">
        <v>78</v>
      </c>
      <c r="E44" s="151">
        <v>17.38</v>
      </c>
      <c r="F44" s="151">
        <v>0</v>
      </c>
      <c r="G44" s="152">
        <f>E44*F44</f>
        <v>0</v>
      </c>
      <c r="H44" s="153">
        <v>0.00014</v>
      </c>
      <c r="I44" s="153">
        <f>E44*H44</f>
        <v>0.0024331999999999995</v>
      </c>
      <c r="J44" s="153">
        <v>0</v>
      </c>
      <c r="K44" s="153">
        <f>E44*J44</f>
        <v>0</v>
      </c>
      <c r="Q44" s="146">
        <v>2</v>
      </c>
      <c r="AA44" s="122">
        <v>12</v>
      </c>
      <c r="AB44" s="122">
        <v>0</v>
      </c>
      <c r="AC44" s="122">
        <v>14</v>
      </c>
      <c r="BB44" s="122">
        <v>2</v>
      </c>
      <c r="BC44" s="122">
        <f>IF(BB44=1,G44,0)</f>
        <v>0</v>
      </c>
      <c r="BD44" s="122">
        <f>IF(BB44=2,G44,0)</f>
        <v>0</v>
      </c>
      <c r="BE44" s="122">
        <f>IF(BB44=3,G44,0)</f>
        <v>0</v>
      </c>
      <c r="BF44" s="122">
        <f>IF(BB44=4,G44,0)</f>
        <v>0</v>
      </c>
      <c r="BG44" s="122">
        <f>IF(BB44=5,G44,0)</f>
        <v>0</v>
      </c>
    </row>
    <row r="45" spans="1:59" ht="12.75">
      <c r="A45" s="154"/>
      <c r="B45" s="155" t="s">
        <v>71</v>
      </c>
      <c r="C45" s="156" t="str">
        <f>CONCATENATE(B39," ",C39)</f>
        <v>784 Malby</v>
      </c>
      <c r="D45" s="154"/>
      <c r="E45" s="157"/>
      <c r="F45" s="157"/>
      <c r="G45" s="158">
        <f>SUM(G39:G44)</f>
        <v>0</v>
      </c>
      <c r="H45" s="159"/>
      <c r="I45" s="160">
        <f>SUM(I39:I44)</f>
        <v>0.022784999999999996</v>
      </c>
      <c r="J45" s="159"/>
      <c r="K45" s="160">
        <f>SUM(K39:K44)</f>
        <v>0</v>
      </c>
      <c r="Q45" s="146">
        <v>4</v>
      </c>
      <c r="BC45" s="161">
        <f>SUM(BC39:BC44)</f>
        <v>0</v>
      </c>
      <c r="BD45" s="161">
        <f>SUM(BD39:BD44)</f>
        <v>0</v>
      </c>
      <c r="BE45" s="161">
        <f>SUM(BE39:BE44)</f>
        <v>0</v>
      </c>
      <c r="BF45" s="161">
        <f>SUM(BF39:BF44)</f>
        <v>0</v>
      </c>
      <c r="BG45" s="161">
        <f>SUM(BG39:BG44)</f>
        <v>0</v>
      </c>
    </row>
    <row r="46" spans="1:17" ht="12.75">
      <c r="A46" s="139" t="s">
        <v>69</v>
      </c>
      <c r="B46" s="140" t="s">
        <v>118</v>
      </c>
      <c r="C46" s="141" t="s">
        <v>119</v>
      </c>
      <c r="D46" s="142"/>
      <c r="E46" s="143"/>
      <c r="F46" s="143"/>
      <c r="G46" s="144"/>
      <c r="H46" s="145"/>
      <c r="I46" s="145"/>
      <c r="J46" s="145"/>
      <c r="K46" s="145"/>
      <c r="Q46" s="146">
        <v>1</v>
      </c>
    </row>
    <row r="47" spans="1:59" ht="12.75">
      <c r="A47" s="147">
        <v>15</v>
      </c>
      <c r="B47" s="148" t="s">
        <v>120</v>
      </c>
      <c r="C47" s="149" t="s">
        <v>121</v>
      </c>
      <c r="D47" s="150" t="s">
        <v>122</v>
      </c>
      <c r="E47" s="151">
        <v>23</v>
      </c>
      <c r="F47" s="151">
        <v>0</v>
      </c>
      <c r="G47" s="152">
        <f>E47*F47</f>
        <v>0</v>
      </c>
      <c r="H47" s="153">
        <v>0.00098</v>
      </c>
      <c r="I47" s="153">
        <f>E47*H47</f>
        <v>0.022539999999999998</v>
      </c>
      <c r="J47" s="153">
        <v>0</v>
      </c>
      <c r="K47" s="153">
        <f>E47*J47</f>
        <v>0</v>
      </c>
      <c r="Q47" s="146">
        <v>2</v>
      </c>
      <c r="AA47" s="122">
        <v>12</v>
      </c>
      <c r="AB47" s="122">
        <v>1</v>
      </c>
      <c r="AC47" s="122">
        <v>15</v>
      </c>
      <c r="BB47" s="122">
        <v>4</v>
      </c>
      <c r="BC47" s="122">
        <f>IF(BB47=1,G47,0)</f>
        <v>0</v>
      </c>
      <c r="BD47" s="122">
        <f>IF(BB47=2,G47,0)</f>
        <v>0</v>
      </c>
      <c r="BE47" s="122">
        <f>IF(BB47=3,G47,0)</f>
        <v>0</v>
      </c>
      <c r="BF47" s="122">
        <f>IF(BB47=4,G47,0)</f>
        <v>0</v>
      </c>
      <c r="BG47" s="122">
        <f>IF(BB47=5,G47,0)</f>
        <v>0</v>
      </c>
    </row>
    <row r="48" spans="1:59" ht="12.75">
      <c r="A48" s="147">
        <v>16</v>
      </c>
      <c r="B48" s="148" t="s">
        <v>123</v>
      </c>
      <c r="C48" s="149" t="s">
        <v>124</v>
      </c>
      <c r="D48" s="150" t="s">
        <v>125</v>
      </c>
      <c r="E48" s="151">
        <v>1</v>
      </c>
      <c r="F48" s="151">
        <v>0</v>
      </c>
      <c r="G48" s="152">
        <f>E48*F48</f>
        <v>0</v>
      </c>
      <c r="H48" s="153">
        <v>0.00015</v>
      </c>
      <c r="I48" s="153">
        <f>E48*H48</f>
        <v>0.00015</v>
      </c>
      <c r="J48" s="153">
        <v>0</v>
      </c>
      <c r="K48" s="153">
        <f>E48*J48</f>
        <v>0</v>
      </c>
      <c r="Q48" s="146">
        <v>2</v>
      </c>
      <c r="AA48" s="122">
        <v>12</v>
      </c>
      <c r="AB48" s="122">
        <v>1</v>
      </c>
      <c r="AC48" s="122">
        <v>16</v>
      </c>
      <c r="BB48" s="122">
        <v>4</v>
      </c>
      <c r="BC48" s="122">
        <f>IF(BB48=1,G48,0)</f>
        <v>0</v>
      </c>
      <c r="BD48" s="122">
        <f>IF(BB48=2,G48,0)</f>
        <v>0</v>
      </c>
      <c r="BE48" s="122">
        <f>IF(BB48=3,G48,0)</f>
        <v>0</v>
      </c>
      <c r="BF48" s="122">
        <f>IF(BB48=4,G48,0)</f>
        <v>0</v>
      </c>
      <c r="BG48" s="122">
        <f>IF(BB48=5,G48,0)</f>
        <v>0</v>
      </c>
    </row>
    <row r="49" spans="1:59" ht="12.75">
      <c r="A49" s="147">
        <v>17</v>
      </c>
      <c r="B49" s="148" t="s">
        <v>126</v>
      </c>
      <c r="C49" s="149" t="s">
        <v>127</v>
      </c>
      <c r="D49" s="150" t="s">
        <v>128</v>
      </c>
      <c r="E49" s="151">
        <v>5</v>
      </c>
      <c r="F49" s="151">
        <v>0</v>
      </c>
      <c r="G49" s="152">
        <f>E49*F49</f>
        <v>0</v>
      </c>
      <c r="H49" s="153">
        <v>0</v>
      </c>
      <c r="I49" s="153">
        <f>E49*H49</f>
        <v>0</v>
      </c>
      <c r="J49" s="153">
        <v>0</v>
      </c>
      <c r="K49" s="153">
        <f>E49*J49</f>
        <v>0</v>
      </c>
      <c r="Q49" s="146">
        <v>2</v>
      </c>
      <c r="AA49" s="122">
        <v>12</v>
      </c>
      <c r="AB49" s="122">
        <v>0</v>
      </c>
      <c r="AC49" s="122">
        <v>17</v>
      </c>
      <c r="BB49" s="122">
        <v>4</v>
      </c>
      <c r="BC49" s="122">
        <f>IF(BB49=1,G49,0)</f>
        <v>0</v>
      </c>
      <c r="BD49" s="122">
        <f>IF(BB49=2,G49,0)</f>
        <v>0</v>
      </c>
      <c r="BE49" s="122">
        <f>IF(BB49=3,G49,0)</f>
        <v>0</v>
      </c>
      <c r="BF49" s="122">
        <f>IF(BB49=4,G49,0)</f>
        <v>0</v>
      </c>
      <c r="BG49" s="122">
        <f>IF(BB49=5,G49,0)</f>
        <v>0</v>
      </c>
    </row>
    <row r="50" spans="1:59" ht="12.75">
      <c r="A50" s="154"/>
      <c r="B50" s="155" t="s">
        <v>71</v>
      </c>
      <c r="C50" s="156" t="str">
        <f>CONCATENATE(B46," ",C46)</f>
        <v>M21 Elektromontáže</v>
      </c>
      <c r="D50" s="154"/>
      <c r="E50" s="157"/>
      <c r="F50" s="157"/>
      <c r="G50" s="158">
        <f>SUM(G46:G49)</f>
        <v>0</v>
      </c>
      <c r="H50" s="159"/>
      <c r="I50" s="160">
        <f>SUM(I46:I49)</f>
        <v>0.02269</v>
      </c>
      <c r="J50" s="159"/>
      <c r="K50" s="160">
        <f>SUM(K46:K49)</f>
        <v>0</v>
      </c>
      <c r="Q50" s="146">
        <v>4</v>
      </c>
      <c r="BC50" s="161">
        <f>SUM(BC46:BC49)</f>
        <v>0</v>
      </c>
      <c r="BD50" s="161">
        <f>SUM(BD46:BD49)</f>
        <v>0</v>
      </c>
      <c r="BE50" s="161">
        <f>SUM(BE46:BE49)</f>
        <v>0</v>
      </c>
      <c r="BF50" s="161">
        <f>SUM(BF46:BF49)</f>
        <v>0</v>
      </c>
      <c r="BG50" s="161">
        <f>SUM(BG46:BG49)</f>
        <v>0</v>
      </c>
    </row>
    <row r="51" spans="1:17" ht="12.75">
      <c r="A51" s="139" t="s">
        <v>69</v>
      </c>
      <c r="B51" s="140" t="s">
        <v>129</v>
      </c>
      <c r="C51" s="141" t="s">
        <v>130</v>
      </c>
      <c r="D51" s="142"/>
      <c r="E51" s="143"/>
      <c r="F51" s="143"/>
      <c r="G51" s="144"/>
      <c r="H51" s="145"/>
      <c r="I51" s="145"/>
      <c r="J51" s="145"/>
      <c r="K51" s="145"/>
      <c r="Q51" s="146">
        <v>1</v>
      </c>
    </row>
    <row r="52" spans="1:59" ht="12.75">
      <c r="A52" s="147">
        <v>18</v>
      </c>
      <c r="B52" s="148" t="s">
        <v>131</v>
      </c>
      <c r="C52" s="149" t="s">
        <v>132</v>
      </c>
      <c r="D52" s="150" t="s">
        <v>100</v>
      </c>
      <c r="E52" s="151">
        <v>1</v>
      </c>
      <c r="F52" s="151">
        <v>0</v>
      </c>
      <c r="G52" s="152">
        <f>E52*F52</f>
        <v>0</v>
      </c>
      <c r="H52" s="153">
        <v>0</v>
      </c>
      <c r="I52" s="153">
        <f>E52*H52</f>
        <v>0</v>
      </c>
      <c r="J52" s="153">
        <v>0</v>
      </c>
      <c r="K52" s="153">
        <f>E52*J52</f>
        <v>0</v>
      </c>
      <c r="Q52" s="146">
        <v>2</v>
      </c>
      <c r="AA52" s="122">
        <v>12</v>
      </c>
      <c r="AB52" s="122">
        <v>0</v>
      </c>
      <c r="AC52" s="122">
        <v>18</v>
      </c>
      <c r="BB52" s="122">
        <v>4</v>
      </c>
      <c r="BC52" s="122">
        <f>IF(BB52=1,G52,0)</f>
        <v>0</v>
      </c>
      <c r="BD52" s="122">
        <f>IF(BB52=2,G52,0)</f>
        <v>0</v>
      </c>
      <c r="BE52" s="122">
        <f>IF(BB52=3,G52,0)</f>
        <v>0</v>
      </c>
      <c r="BF52" s="122">
        <f>IF(BB52=4,G52,0)</f>
        <v>0</v>
      </c>
      <c r="BG52" s="122">
        <f>IF(BB52=5,G52,0)</f>
        <v>0</v>
      </c>
    </row>
    <row r="53" spans="1:59" ht="25.5">
      <c r="A53" s="147">
        <v>19</v>
      </c>
      <c r="B53" s="148" t="s">
        <v>133</v>
      </c>
      <c r="C53" s="149" t="s">
        <v>134</v>
      </c>
      <c r="D53" s="150" t="s">
        <v>125</v>
      </c>
      <c r="E53" s="151">
        <v>1</v>
      </c>
      <c r="F53" s="151">
        <v>0</v>
      </c>
      <c r="G53" s="152">
        <f>E53*F53</f>
        <v>0</v>
      </c>
      <c r="H53" s="153">
        <v>3.35</v>
      </c>
      <c r="I53" s="153">
        <f>E53*H53</f>
        <v>3.35</v>
      </c>
      <c r="J53" s="153">
        <v>0</v>
      </c>
      <c r="K53" s="153">
        <f>E53*J53</f>
        <v>0</v>
      </c>
      <c r="Q53" s="146">
        <v>2</v>
      </c>
      <c r="AA53" s="122">
        <v>12</v>
      </c>
      <c r="AB53" s="122">
        <v>0</v>
      </c>
      <c r="AC53" s="122">
        <v>19</v>
      </c>
      <c r="BB53" s="122">
        <v>4</v>
      </c>
      <c r="BC53" s="122">
        <f>IF(BB53=1,G53,0)</f>
        <v>0</v>
      </c>
      <c r="BD53" s="122">
        <f>IF(BB53=2,G53,0)</f>
        <v>0</v>
      </c>
      <c r="BE53" s="122">
        <f>IF(BB53=3,G53,0)</f>
        <v>0</v>
      </c>
      <c r="BF53" s="122">
        <f>IF(BB53=4,G53,0)</f>
        <v>0</v>
      </c>
      <c r="BG53" s="122">
        <f>IF(BB53=5,G53,0)</f>
        <v>0</v>
      </c>
    </row>
    <row r="54" spans="1:59" ht="12.75">
      <c r="A54" s="154"/>
      <c r="B54" s="155" t="s">
        <v>71</v>
      </c>
      <c r="C54" s="156" t="str">
        <f>CONCATENATE(B51," ",C51)</f>
        <v>M33 Montáže dopravních zař. a vah</v>
      </c>
      <c r="D54" s="154"/>
      <c r="E54" s="157"/>
      <c r="F54" s="157"/>
      <c r="G54" s="158">
        <f>SUM(G51:G53)</f>
        <v>0</v>
      </c>
      <c r="H54" s="159"/>
      <c r="I54" s="160">
        <f>SUM(I51:I53)</f>
        <v>3.35</v>
      </c>
      <c r="J54" s="159"/>
      <c r="K54" s="160">
        <f>SUM(K51:K53)</f>
        <v>0</v>
      </c>
      <c r="Q54" s="146">
        <v>4</v>
      </c>
      <c r="BC54" s="161">
        <f>SUM(BC51:BC53)</f>
        <v>0</v>
      </c>
      <c r="BD54" s="161">
        <f>SUM(BD51:BD53)</f>
        <v>0</v>
      </c>
      <c r="BE54" s="161">
        <f>SUM(BE51:BE53)</f>
        <v>0</v>
      </c>
      <c r="BF54" s="161">
        <f>SUM(BF51:BF53)</f>
        <v>0</v>
      </c>
      <c r="BG54" s="161">
        <f>SUM(BG51:BG53)</f>
        <v>0</v>
      </c>
    </row>
    <row r="55" ht="12.75">
      <c r="E55" s="122"/>
    </row>
    <row r="56" ht="12.75">
      <c r="E56" s="122"/>
    </row>
    <row r="57" ht="12.75">
      <c r="E57" s="122"/>
    </row>
    <row r="58" ht="12.75">
      <c r="E58" s="122"/>
    </row>
    <row r="59" ht="12.75">
      <c r="E59" s="122"/>
    </row>
    <row r="60" ht="12.75">
      <c r="E60" s="122"/>
    </row>
    <row r="61" ht="12.75">
      <c r="E61" s="122"/>
    </row>
    <row r="62" ht="12.75">
      <c r="E62" s="122"/>
    </row>
    <row r="63" ht="12.75">
      <c r="E63" s="122"/>
    </row>
    <row r="64" ht="12.75">
      <c r="E64" s="122"/>
    </row>
    <row r="65" ht="12.75">
      <c r="E65" s="122"/>
    </row>
    <row r="66" ht="12.75">
      <c r="E66" s="122"/>
    </row>
    <row r="67" ht="12.75">
      <c r="E67" s="122"/>
    </row>
    <row r="68" ht="12.75">
      <c r="E68" s="122"/>
    </row>
    <row r="69" ht="12.75">
      <c r="E69" s="122"/>
    </row>
    <row r="70" ht="12.75">
      <c r="E70" s="122"/>
    </row>
    <row r="71" ht="12.75">
      <c r="E71" s="122"/>
    </row>
    <row r="72" ht="12.75">
      <c r="E72" s="122"/>
    </row>
    <row r="73" ht="12.75">
      <c r="E73" s="122"/>
    </row>
    <row r="74" ht="12.75">
      <c r="E74" s="122"/>
    </row>
    <row r="75" ht="12.75">
      <c r="E75" s="122"/>
    </row>
    <row r="76" ht="12.75">
      <c r="E76" s="122"/>
    </row>
    <row r="77" ht="12.75">
      <c r="E77" s="122"/>
    </row>
    <row r="78" spans="1:7" ht="12.75">
      <c r="A78" s="162"/>
      <c r="B78" s="162"/>
      <c r="C78" s="162"/>
      <c r="D78" s="162"/>
      <c r="E78" s="162"/>
      <c r="F78" s="162"/>
      <c r="G78" s="162"/>
    </row>
    <row r="79" spans="1:7" ht="12.75">
      <c r="A79" s="162"/>
      <c r="B79" s="162"/>
      <c r="C79" s="162"/>
      <c r="D79" s="162"/>
      <c r="E79" s="162"/>
      <c r="F79" s="162"/>
      <c r="G79" s="162"/>
    </row>
    <row r="80" spans="1:7" ht="12.75">
      <c r="A80" s="162"/>
      <c r="B80" s="162"/>
      <c r="C80" s="162"/>
      <c r="D80" s="162"/>
      <c r="E80" s="162"/>
      <c r="F80" s="162"/>
      <c r="G80" s="162"/>
    </row>
    <row r="81" spans="1:7" ht="12.75">
      <c r="A81" s="162"/>
      <c r="B81" s="162"/>
      <c r="C81" s="162"/>
      <c r="D81" s="162"/>
      <c r="E81" s="162"/>
      <c r="F81" s="162"/>
      <c r="G81" s="162"/>
    </row>
    <row r="82" ht="12.75">
      <c r="E82" s="122"/>
    </row>
    <row r="83" ht="12.75">
      <c r="E83" s="122"/>
    </row>
    <row r="84" ht="12.75">
      <c r="E84" s="122"/>
    </row>
    <row r="85" ht="12.75">
      <c r="E85" s="122"/>
    </row>
    <row r="86" ht="12.75">
      <c r="E86" s="122"/>
    </row>
    <row r="87" ht="12.75">
      <c r="E87" s="122"/>
    </row>
    <row r="88" ht="12.75">
      <c r="E88" s="122"/>
    </row>
    <row r="89" ht="12.75">
      <c r="E89" s="122"/>
    </row>
    <row r="90" ht="12.75">
      <c r="E90" s="122"/>
    </row>
    <row r="91" ht="12.75">
      <c r="E91" s="122"/>
    </row>
    <row r="92" ht="12.75">
      <c r="E92" s="122"/>
    </row>
    <row r="93" ht="12.75">
      <c r="E93" s="122"/>
    </row>
    <row r="94" ht="12.75">
      <c r="E94" s="122"/>
    </row>
    <row r="95" ht="12.75">
      <c r="E95" s="122"/>
    </row>
    <row r="96" ht="12.75">
      <c r="E96" s="122"/>
    </row>
    <row r="97" ht="12.75">
      <c r="E97" s="122"/>
    </row>
    <row r="98" ht="12.75">
      <c r="E98" s="122"/>
    </row>
    <row r="99" ht="12.75">
      <c r="E99" s="122"/>
    </row>
    <row r="100" ht="12.75">
      <c r="E100" s="122"/>
    </row>
    <row r="101" ht="12.75">
      <c r="E101" s="122"/>
    </row>
    <row r="102" ht="12.75">
      <c r="E102" s="122"/>
    </row>
    <row r="103" ht="12.75">
      <c r="E103" s="122"/>
    </row>
    <row r="104" ht="12.75">
      <c r="E104" s="122"/>
    </row>
    <row r="105" ht="12.75">
      <c r="E105" s="122"/>
    </row>
    <row r="106" ht="12.75">
      <c r="E106" s="122"/>
    </row>
    <row r="107" spans="1:2" ht="12.75">
      <c r="A107" s="163"/>
      <c r="B107" s="163"/>
    </row>
    <row r="108" spans="1:7" ht="12.75">
      <c r="A108" s="162"/>
      <c r="B108" s="162"/>
      <c r="C108" s="165"/>
      <c r="D108" s="165"/>
      <c r="E108" s="166"/>
      <c r="F108" s="165"/>
      <c r="G108" s="167"/>
    </row>
    <row r="109" spans="1:7" ht="12.75">
      <c r="A109" s="168"/>
      <c r="B109" s="168"/>
      <c r="C109" s="162"/>
      <c r="D109" s="162"/>
      <c r="E109" s="169"/>
      <c r="F109" s="162"/>
      <c r="G109" s="162"/>
    </row>
    <row r="110" spans="1:7" ht="12.75">
      <c r="A110" s="162"/>
      <c r="B110" s="162"/>
      <c r="C110" s="162"/>
      <c r="D110" s="162"/>
      <c r="E110" s="169"/>
      <c r="F110" s="162"/>
      <c r="G110" s="162"/>
    </row>
    <row r="111" spans="1:7" ht="12.75">
      <c r="A111" s="162"/>
      <c r="B111" s="162"/>
      <c r="C111" s="162"/>
      <c r="D111" s="162"/>
      <c r="E111" s="169"/>
      <c r="F111" s="162"/>
      <c r="G111" s="162"/>
    </row>
    <row r="112" spans="1:7" ht="12.75">
      <c r="A112" s="162"/>
      <c r="B112" s="162"/>
      <c r="C112" s="162"/>
      <c r="D112" s="162"/>
      <c r="E112" s="169"/>
      <c r="F112" s="162"/>
      <c r="G112" s="162"/>
    </row>
    <row r="113" spans="1:7" ht="12.75">
      <c r="A113" s="162"/>
      <c r="B113" s="162"/>
      <c r="C113" s="162"/>
      <c r="D113" s="162"/>
      <c r="E113" s="169"/>
      <c r="F113" s="162"/>
      <c r="G113" s="162"/>
    </row>
    <row r="114" spans="1:7" ht="12.75">
      <c r="A114" s="162"/>
      <c r="B114" s="162"/>
      <c r="C114" s="162"/>
      <c r="D114" s="162"/>
      <c r="E114" s="169"/>
      <c r="F114" s="162"/>
      <c r="G114" s="162"/>
    </row>
    <row r="115" spans="1:7" ht="12.75">
      <c r="A115" s="162"/>
      <c r="B115" s="162"/>
      <c r="C115" s="162"/>
      <c r="D115" s="162"/>
      <c r="E115" s="169"/>
      <c r="F115" s="162"/>
      <c r="G115" s="162"/>
    </row>
    <row r="116" spans="1:7" ht="12.75">
      <c r="A116" s="162"/>
      <c r="B116" s="162"/>
      <c r="C116" s="162"/>
      <c r="D116" s="162"/>
      <c r="E116" s="169"/>
      <c r="F116" s="162"/>
      <c r="G116" s="162"/>
    </row>
    <row r="117" spans="1:7" ht="12.75">
      <c r="A117" s="162"/>
      <c r="B117" s="162"/>
      <c r="C117" s="162"/>
      <c r="D117" s="162"/>
      <c r="E117" s="169"/>
      <c r="F117" s="162"/>
      <c r="G117" s="162"/>
    </row>
    <row r="118" spans="1:7" ht="12.75">
      <c r="A118" s="162"/>
      <c r="B118" s="162"/>
      <c r="C118" s="162"/>
      <c r="D118" s="162"/>
      <c r="E118" s="169"/>
      <c r="F118" s="162"/>
      <c r="G118" s="162"/>
    </row>
    <row r="119" spans="1:7" ht="12.75">
      <c r="A119" s="162"/>
      <c r="B119" s="162"/>
      <c r="C119" s="162"/>
      <c r="D119" s="162"/>
      <c r="E119" s="169"/>
      <c r="F119" s="162"/>
      <c r="G119" s="162"/>
    </row>
    <row r="120" spans="1:7" ht="12.75">
      <c r="A120" s="162"/>
      <c r="B120" s="162"/>
      <c r="C120" s="162"/>
      <c r="D120" s="162"/>
      <c r="E120" s="169"/>
      <c r="F120" s="162"/>
      <c r="G120" s="162"/>
    </row>
    <row r="121" spans="1:7" ht="12.75">
      <c r="A121" s="162"/>
      <c r="B121" s="162"/>
      <c r="C121" s="162"/>
      <c r="D121" s="162"/>
      <c r="E121" s="169"/>
      <c r="F121" s="162"/>
      <c r="G121" s="162"/>
    </row>
  </sheetData>
  <sheetProtection/>
  <mergeCells count="4">
    <mergeCell ref="A1:I1"/>
    <mergeCell ref="A3:B3"/>
    <mergeCell ref="A4:B4"/>
    <mergeCell ref="G4:I4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Nováková Michalea</cp:lastModifiedBy>
  <cp:lastPrinted>2013-11-29T08:21:06Z</cp:lastPrinted>
  <dcterms:created xsi:type="dcterms:W3CDTF">2013-10-22T08:20:46Z</dcterms:created>
  <dcterms:modified xsi:type="dcterms:W3CDTF">2013-12-05T13:32:58Z</dcterms:modified>
  <cp:category/>
  <cp:version/>
  <cp:contentType/>
  <cp:contentStatus/>
</cp:coreProperties>
</file>